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www\GlobalSpaceFoundation.org\"/>
    </mc:Choice>
  </mc:AlternateContent>
  <xr:revisionPtr revIDLastSave="0" documentId="13_ncr:1_{FD6BEC81-1C85-430B-ACC4-5841023E57D8}" xr6:coauthVersionLast="45" xr6:coauthVersionMax="45" xr10:uidLastSave="{00000000-0000-0000-0000-000000000000}"/>
  <bookViews>
    <workbookView xWindow="-120" yWindow="-120" windowWidth="29040" windowHeight="15840" xr2:uid="{4830C4EB-E147-4163-87C4-82995559E08A}"/>
  </bookViews>
  <sheets>
    <sheet name="Summary" sheetId="1" r:id="rId1"/>
    <sheet name="Non-Profit Organization" sheetId="26" r:id="rId2"/>
    <sheet name="Core Services Offered" sheetId="20" r:id="rId3"/>
    <sheet name="Lone Star College add programs " sheetId="24" r:id="rId4"/>
    <sheet name="Space Explorers" sheetId="25" r:id="rId5"/>
    <sheet name="Donantion Program" sheetId="22" r:id="rId6"/>
    <sheet name="NASA Facilities w Museums" sheetId="21" r:id="rId7"/>
    <sheet name="Goals" sheetId="5" r:id="rId8"/>
    <sheet name="Market Analysis" sheetId="18" r:id="rId9"/>
    <sheet name="Performance Statement" sheetId="19" r:id="rId10"/>
    <sheet name="Facility Location" sheetId="6" r:id="rId11"/>
    <sheet name="New Const. Facilities Def." sheetId="2" r:id="rId12"/>
    <sheet name="Existing Cypress Facilities" sheetId="16" r:id="rId13"/>
    <sheet name="Start-Up Financing" sheetId="10" r:id="rId14"/>
    <sheet name="Museum" sheetId="12" r:id="rId15"/>
    <sheet name="Space Station Simulator" sheetId="15" r:id="rId16"/>
    <sheet name="To Do" sheetId="4" r:id="rId17"/>
    <sheet name="Partnerships" sheetId="7" r:id="rId18"/>
    <sheet name="Go-Daddy Web Sites" sheetId="14" r:id="rId19"/>
    <sheet name="Space Training Programs" sheetId="13" r:id="rId20"/>
    <sheet name="Blank" sheetId="11" r:id="rId21"/>
  </sheets>
  <definedNames>
    <definedName name="_GoBack" localSheetId="6">'NASA Facilities w Museums'!$L$41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5" l="1"/>
  <c r="C94" i="16" l="1"/>
  <c r="G27" i="16"/>
  <c r="G25" i="16"/>
  <c r="G23" i="16"/>
  <c r="G21" i="16"/>
  <c r="G19" i="16"/>
  <c r="G17" i="16"/>
  <c r="G15" i="16"/>
  <c r="G13" i="16"/>
  <c r="G11" i="16"/>
  <c r="G9" i="16"/>
  <c r="G7" i="16"/>
  <c r="M4" i="2" l="1"/>
  <c r="H4" i="2"/>
  <c r="F22" i="2"/>
  <c r="F21" i="2"/>
  <c r="F20" i="2"/>
  <c r="F19" i="2"/>
  <c r="F23" i="2" l="1"/>
  <c r="E33" i="2"/>
  <c r="F33" i="2" s="1"/>
  <c r="E32" i="2"/>
  <c r="F32" i="2"/>
  <c r="F35" i="2"/>
  <c r="F34" i="2"/>
  <c r="F14" i="2"/>
  <c r="F13" i="2"/>
  <c r="F11" i="2"/>
  <c r="E10" i="2"/>
  <c r="F10" i="2"/>
  <c r="I30" i="2"/>
  <c r="F9" i="2"/>
  <c r="I5" i="2"/>
  <c r="E16" i="2"/>
  <c r="F16" i="2" s="1"/>
  <c r="I26" i="2"/>
  <c r="E26" i="2"/>
  <c r="F26" i="2" s="1"/>
  <c r="G33" i="2"/>
  <c r="G32" i="2"/>
  <c r="H33" i="2"/>
  <c r="H32" i="2"/>
  <c r="H30" i="2" s="1"/>
  <c r="E30" i="2" l="1"/>
  <c r="F30" i="2"/>
  <c r="E5" i="2"/>
  <c r="F5" i="2" s="1"/>
  <c r="G30" i="2"/>
  <c r="G4" i="2" s="1"/>
  <c r="C4" i="2"/>
  <c r="I4" i="2"/>
  <c r="J4" i="2" s="1"/>
  <c r="K4" i="2" l="1"/>
  <c r="E4" i="2"/>
  <c r="F4" i="2"/>
  <c r="N4" i="2" s="1"/>
  <c r="C7" i="16" l="1"/>
  <c r="I7" i="16" s="1"/>
  <c r="C21" i="16"/>
  <c r="I21" i="16" s="1"/>
  <c r="C27" i="16"/>
  <c r="I27" i="16" s="1"/>
  <c r="C19" i="16"/>
  <c r="I19" i="16" s="1"/>
  <c r="C25" i="16"/>
  <c r="I25" i="16" s="1"/>
  <c r="C17" i="16"/>
  <c r="I17" i="16" s="1"/>
  <c r="C23" i="16"/>
  <c r="I23" i="16" s="1"/>
  <c r="C9" i="16"/>
  <c r="I9" i="16" s="1"/>
  <c r="C13" i="16"/>
  <c r="I13" i="16" s="1"/>
  <c r="C15" i="16"/>
  <c r="I15" i="16" s="1"/>
  <c r="C11" i="16"/>
  <c r="I11" i="16" s="1"/>
</calcChain>
</file>

<file path=xl/sharedStrings.xml><?xml version="1.0" encoding="utf-8"?>
<sst xmlns="http://schemas.openxmlformats.org/spreadsheetml/2006/main" count="880" uniqueCount="677">
  <si>
    <t>Space Education Center</t>
  </si>
  <si>
    <t>Product Development</t>
  </si>
  <si>
    <t>Education Programs Development Center</t>
  </si>
  <si>
    <t>Space Museum - Fixed exhibits, Rotating exhibits</t>
  </si>
  <si>
    <t>Multi-Screen Theatures/Stages - Space Movies, NASA TV, Live Space activities, educational presentations, etc.</t>
  </si>
  <si>
    <t>Space Labratory Simulators</t>
  </si>
  <si>
    <t>Technology Transfer Program - partner w/ NASA</t>
  </si>
  <si>
    <t>Partnerships with: (endorsements needed from each)</t>
  </si>
  <si>
    <t>NASA</t>
  </si>
  <si>
    <t>State of Texas</t>
  </si>
  <si>
    <t>Lone Star College</t>
  </si>
  <si>
    <t>Workforce</t>
  </si>
  <si>
    <t>To Do:</t>
  </si>
  <si>
    <t>Fundraising:</t>
  </si>
  <si>
    <t>Facilities Parking</t>
  </si>
  <si>
    <t>Goals:</t>
  </si>
  <si>
    <r>
      <rPr>
        <b/>
        <sz val="28"/>
        <color rgb="FFC00000"/>
        <rFont val="Arial"/>
        <family val="2"/>
      </rPr>
      <t>G</t>
    </r>
    <r>
      <rPr>
        <b/>
        <sz val="20"/>
        <color rgb="FF000000"/>
        <rFont val="Arial"/>
        <family val="2"/>
      </rPr>
      <t>LOBAL</t>
    </r>
    <r>
      <rPr>
        <b/>
        <sz val="28"/>
        <color rgb="FF000000"/>
        <rFont val="Arial"/>
        <family val="2"/>
      </rPr>
      <t xml:space="preserve"> </t>
    </r>
    <r>
      <rPr>
        <b/>
        <sz val="28"/>
        <color rgb="FFC00000"/>
        <rFont val="Arial"/>
        <family val="2"/>
      </rPr>
      <t>S</t>
    </r>
    <r>
      <rPr>
        <b/>
        <sz val="20"/>
        <color rgb="FF000000"/>
        <rFont val="Arial"/>
        <family val="2"/>
      </rPr>
      <t>PACE</t>
    </r>
    <r>
      <rPr>
        <b/>
        <sz val="28"/>
        <color rgb="FF000000"/>
        <rFont val="Arial"/>
        <family val="2"/>
      </rPr>
      <t xml:space="preserve"> </t>
    </r>
    <r>
      <rPr>
        <b/>
        <sz val="28"/>
        <color rgb="FFC00000"/>
        <rFont val="Arial"/>
        <family val="2"/>
      </rPr>
      <t>F</t>
    </r>
    <r>
      <rPr>
        <b/>
        <sz val="20"/>
        <color rgb="FF000000"/>
        <rFont val="Arial"/>
        <family val="2"/>
      </rPr>
      <t>OUNDATION</t>
    </r>
    <r>
      <rPr>
        <b/>
        <sz val="12"/>
        <color rgb="FF000000"/>
        <rFont val="Arial"/>
        <family val="2"/>
      </rPr>
      <t xml:space="preserve"> - started 05/26/20</t>
    </r>
  </si>
  <si>
    <t>Location</t>
  </si>
  <si>
    <t>Museum</t>
  </si>
  <si>
    <t>Summary</t>
  </si>
  <si>
    <t>Credit Card Processing</t>
  </si>
  <si>
    <t>E-Commerce Web Site -T-Shirts, mugs, pictures, posters, models, Calendars, etc.</t>
  </si>
  <si>
    <t>To Do</t>
  </si>
  <si>
    <t>Partnerships</t>
  </si>
  <si>
    <t>GSF Web Site</t>
  </si>
  <si>
    <t>Calendar Vendor</t>
  </si>
  <si>
    <t>T-Shirt Vendor</t>
  </si>
  <si>
    <t>Poster Vendor</t>
  </si>
  <si>
    <t>Go Fund Me</t>
  </si>
  <si>
    <t>Blank</t>
  </si>
  <si>
    <t>Go-Daddy Web Sites</t>
  </si>
  <si>
    <t>Go Daddy Web Sites</t>
  </si>
  <si>
    <t>Support</t>
  </si>
  <si>
    <t xml:space="preserve"> </t>
  </si>
  <si>
    <t>LOCAL INCENTIVES AVAILABLE</t>
  </si>
  <si>
    <t>• Land available with competitive pricing</t>
  </si>
  <si>
    <t>• Performance-based grants for job creation and investments</t>
  </si>
  <si>
    <t>• City of Conroe Tax Abatements</t>
  </si>
  <si>
    <t>• Montgomery County Tax Abatements</t>
  </si>
  <si>
    <t>• Quadruple Freeport “Inventory” Tax Exemption</t>
  </si>
  <si>
    <t>• Foreign Trade Zone #265</t>
  </si>
  <si>
    <t>• Fast-Track Permitting</t>
  </si>
  <si>
    <t>STATE OF TEXAS INCENTIVES AVAILABLE</t>
  </si>
  <si>
    <t>• No income taxes</t>
  </si>
  <si>
    <t>• Pollution Control Tax Abatements</t>
  </si>
  <si>
    <t>• R&amp;D Tax Credit</t>
  </si>
  <si>
    <t>• Texas Enterprise Fund - $$</t>
  </si>
  <si>
    <t>• Skills Development Training Fund - $$</t>
  </si>
  <si>
    <t>Promotional Items</t>
  </si>
  <si>
    <t>Astronaut Training Program</t>
  </si>
  <si>
    <t>Space Training Programs</t>
  </si>
  <si>
    <t>Donation Program</t>
  </si>
  <si>
    <t>Gemini</t>
  </si>
  <si>
    <t>Apollo</t>
  </si>
  <si>
    <t>Skylab</t>
  </si>
  <si>
    <t>Shuttle</t>
  </si>
  <si>
    <t>Space Station</t>
  </si>
  <si>
    <t>Private Lunar Launch Systems</t>
  </si>
  <si>
    <t>Moon Space Station</t>
  </si>
  <si>
    <t>Orbital to Lunar Base Tranfer Systems</t>
  </si>
  <si>
    <t>Moon Base</t>
  </si>
  <si>
    <t xml:space="preserve">Private Lunar/Mars Launch Systems </t>
  </si>
  <si>
    <t xml:space="preserve">Private Mars Orbital Launch Systems </t>
  </si>
  <si>
    <t xml:space="preserve">Mars Space Station </t>
  </si>
  <si>
    <t>Orbital to Mars Base Tranfer Systems</t>
  </si>
  <si>
    <t>Mars Base</t>
  </si>
  <si>
    <t>Create Space Business Incubator Program</t>
  </si>
  <si>
    <t>Grant Writing</t>
  </si>
  <si>
    <t>Space Technology Conferences</t>
  </si>
  <si>
    <t>Weekend and Summer Training Programs</t>
  </si>
  <si>
    <t>Office &amp; Lab Space</t>
  </si>
  <si>
    <t>Business Mentors</t>
  </si>
  <si>
    <t>Business Planning</t>
  </si>
  <si>
    <t>Space Industry Exposure</t>
  </si>
  <si>
    <t>Create Space Habitat Environment Similators</t>
  </si>
  <si>
    <t>Go Fund Me - Non-Profit</t>
  </si>
  <si>
    <t>Cowgirl$6410</t>
  </si>
  <si>
    <t>George.rogers@internet-pls.com</t>
  </si>
  <si>
    <t xml:space="preserve">Economic Development </t>
  </si>
  <si>
    <t>Young Astronaut Program (Space Explorers)</t>
  </si>
  <si>
    <t>Facebook Fund Me</t>
  </si>
  <si>
    <t>Promotional Items:</t>
  </si>
  <si>
    <t>Link to Go Fund Me For "Global Space Foundation"</t>
  </si>
  <si>
    <t>Start Up Financing</t>
  </si>
  <si>
    <t>Accountant</t>
  </si>
  <si>
    <t>Corporation</t>
  </si>
  <si>
    <t>Start-Up Financing</t>
  </si>
  <si>
    <t>Technical Workshops &amp; Labratories</t>
  </si>
  <si>
    <t>Space Technical Resource Library - partner w/ Nasa for Reference Books &amp; Materials</t>
  </si>
  <si>
    <t>Space Educational Studies Development, partner w/ Lone Star College and provide facilities</t>
  </si>
  <si>
    <t>Space History - documents, pictures, et.</t>
  </si>
  <si>
    <t>Investment Programs &amp; Financing</t>
  </si>
  <si>
    <t>Orbital Environment (Space Stations) - Earth, Moon, Mars</t>
  </si>
  <si>
    <t>Space Habitat Enviornment (Land Base) - Lunar, Mars</t>
  </si>
  <si>
    <t>Create Space Education Center (in partnership with Lone Star College)</t>
  </si>
  <si>
    <t>Create Space Museum - Fixed exhibits, Rotating exhibits</t>
  </si>
  <si>
    <t>A College Acredited Space Education Program</t>
  </si>
  <si>
    <t>A General Public Education in the Use of Space Technology</t>
  </si>
  <si>
    <t>A "Young Astronaut Program" similar to Boy Scouts</t>
  </si>
  <si>
    <t>Space &amp; Science Exhibits - Fixed Indoor, Outdoor and Floating. Artifacts</t>
  </si>
  <si>
    <t>Facilities Definition</t>
  </si>
  <si>
    <t>Complete</t>
  </si>
  <si>
    <t>In Progress</t>
  </si>
  <si>
    <t>Not Started</t>
  </si>
  <si>
    <t>Local - City or County EDC</t>
  </si>
  <si>
    <t>Go Daddy Account for E-Commerce</t>
  </si>
  <si>
    <t>Facility Definition</t>
  </si>
  <si>
    <t>Kansas Cosmosphere and Space Museum - 1-800-397-0330</t>
  </si>
  <si>
    <t>1100 N Plum St Hutchinson, KS 67501</t>
  </si>
  <si>
    <t>(Contact 08/23/08, Will help develop museum and provide direction. Chris Orwoll, Marisha H.)</t>
  </si>
  <si>
    <t>(Contact 06/18/20, willtry again to develop museum and provide direction.)</t>
  </si>
  <si>
    <t>Meet the Team</t>
  </si>
  <si>
    <t>. . . Jim Remar - President &amp; C.E.O., 620-665-9310</t>
  </si>
  <si>
    <t>. . . Mini Maradeth - Senior V.P. Development, 620-665-9339</t>
  </si>
  <si>
    <t>Size of Space Station</t>
  </si>
  <si>
    <t>Space Station Simulator Environment</t>
  </si>
  <si>
    <t>356 ft x 240 ft (size of football field) weight of 450 tons, 450 times weight of car</t>
  </si>
  <si>
    <t>Oxygen, CO2, etc.</t>
  </si>
  <si>
    <t>A/C &amp; Heat - heat and cold distribution and radiation methods</t>
  </si>
  <si>
    <t>Water, Humidity - generation and storage</t>
  </si>
  <si>
    <t>Electrical - generation &amp; Storage , solar panel</t>
  </si>
  <si>
    <t>Enviroment Simulators need to be able to regulate and monitor sub-systems within contained environment.</t>
  </si>
  <si>
    <t>Containment Pressures - containment, airlocks</t>
  </si>
  <si>
    <t>Fuel - containment, transfers</t>
  </si>
  <si>
    <t>Company Start</t>
  </si>
  <si>
    <t>The Dream</t>
  </si>
  <si>
    <t>The Goals</t>
  </si>
  <si>
    <t>File Business Name w/ County</t>
  </si>
  <si>
    <t>File Business Name w/ State</t>
  </si>
  <si>
    <t>Web Site</t>
  </si>
  <si>
    <t>Locate  Attorney for Non-Profit</t>
  </si>
  <si>
    <t>Locate Accountant for Non-Profit</t>
  </si>
  <si>
    <t>Stage 1 - History</t>
  </si>
  <si>
    <t>Stage 2 - Current</t>
  </si>
  <si>
    <t>Phase #1 - Definition</t>
  </si>
  <si>
    <t>2nd Phase - Engineering &amp; Design</t>
  </si>
  <si>
    <t>3rd Phase Construction</t>
  </si>
  <si>
    <t>Parking &amp; Utilities</t>
  </si>
  <si>
    <t>Space Museum &amp; Visitors Center</t>
  </si>
  <si>
    <t>Space Business Incubator Center</t>
  </si>
  <si>
    <t>Space Habitat Environment Similator Center</t>
  </si>
  <si>
    <t>Project Schedule</t>
  </si>
  <si>
    <t>Budget Construction &amp; Operational</t>
  </si>
  <si>
    <t>Industrial_Economic_Impact_Research</t>
  </si>
  <si>
    <t>Space Technology Education Center</t>
  </si>
  <si>
    <t>Educational Center Programs to be grouped by technical fields. Programs are to be online and at campus. Fields of study include but not limited to: ____</t>
  </si>
  <si>
    <t>Space Business Incubator Program</t>
  </si>
  <si>
    <t xml:space="preserve">Footprint of moon and mars lunar base would be approximate that of space station. </t>
  </si>
  <si>
    <t>Space Platform (4) - Between Moon &amp; Mars (emergency habitat, fuels, supplies, food, oxygen)</t>
  </si>
  <si>
    <t>space museum layouts,</t>
  </si>
  <si>
    <t xml:space="preserve">more space museum layouts, </t>
  </si>
  <si>
    <t>Parking</t>
  </si>
  <si>
    <t>Acres</t>
  </si>
  <si>
    <t>Reception, conference room, (8) private offices, (4) multi-funtional labs, receiving</t>
  </si>
  <si>
    <t>Education Center will use offices and labs from Incubator Program</t>
  </si>
  <si>
    <t xml:space="preserve">Education Center will include facilities to accomodate the following: (1) Large group (100 cnt), (2) Medium Group (50 cnt), (3) Small Group (25 cnt) studies with instructors. </t>
  </si>
  <si>
    <t>Office &amp; Lab space facilities</t>
  </si>
  <si>
    <t>Dept of Interior Museum cost of construction estimates.</t>
  </si>
  <si>
    <t>Sq Ft</t>
  </si>
  <si>
    <t>Sq ft</t>
  </si>
  <si>
    <t>Blg Cost</t>
  </si>
  <si>
    <t>Acreage</t>
  </si>
  <si>
    <t>Sq. Ft</t>
  </si>
  <si>
    <t xml:space="preserve">Construction Building - </t>
  </si>
  <si>
    <r>
      <rPr>
        <b/>
        <sz val="11"/>
        <color theme="1"/>
        <rFont val="Calibri"/>
        <family val="2"/>
        <scheme val="minor"/>
      </rPr>
      <t>Space Museum</t>
    </r>
    <r>
      <rPr>
        <sz val="11"/>
        <color theme="1"/>
        <rFont val="Calibri"/>
        <family val="2"/>
        <scheme val="minor"/>
      </rPr>
      <t xml:space="preserve"> to be grouped by historical significance (Gemini/Mercury, Apollo/Skylab/Moon, Shuttle/Space Station). Fixed exhibit for each group. Museum to be 3 floors. 1st floor Main Exhibits &amp; Library , 2nd floor balcony allowing for hanging exhibits, supporting documents &amp; pictures, 3rd floor administrative &amp; support offices.</t>
    </r>
  </si>
  <si>
    <r>
      <rPr>
        <b/>
        <sz val="11"/>
        <color theme="1"/>
        <rFont val="Calibri"/>
        <family val="2"/>
        <scheme val="minor"/>
      </rPr>
      <t>First Floor:</t>
    </r>
    <r>
      <rPr>
        <sz val="11"/>
        <color theme="1"/>
        <rFont val="Calibri"/>
        <family val="2"/>
        <scheme val="minor"/>
      </rPr>
      <t xml:space="preserve"> Museum Exhibit Grouping: (1) Gemini/Mercury, (2) Apollo/Skylab/Moon, (3) Shuttle, (4) Earth/Moon/Mars Orbital Space Stations (5) Moon/Mars Luna Bases (6) Launch Vehicles (.5 acres each)</t>
    </r>
  </si>
  <si>
    <r>
      <rPr>
        <b/>
        <sz val="11"/>
        <color theme="1"/>
        <rFont val="Calibri"/>
        <family val="2"/>
        <scheme val="minor"/>
      </rPr>
      <t>Second Floor:</t>
    </r>
    <r>
      <rPr>
        <sz val="11"/>
        <color theme="1"/>
        <rFont val="Calibri"/>
        <family val="2"/>
        <scheme val="minor"/>
      </rPr>
      <t xml:space="preserve"> Museum Exhibit Grouping: (1) Gemini/Mercury, (2) Apollo/Skylab/Moon, (3) Shuttle, (4) Earth/Moon/Mars Orbital Space Stations (5) Moon/Mars Luna Bases (6) Launch Vehicles (.25 acres each)</t>
    </r>
  </si>
  <si>
    <r>
      <rPr>
        <b/>
        <sz val="11"/>
        <color theme="1"/>
        <rFont val="Calibri"/>
        <family val="2"/>
        <scheme val="minor"/>
      </rPr>
      <t>Third Floor:</t>
    </r>
    <r>
      <rPr>
        <sz val="11"/>
        <color theme="1"/>
        <rFont val="Calibri"/>
        <family val="2"/>
        <scheme val="minor"/>
      </rPr>
      <t xml:space="preserve"> Faculity office, administrative</t>
    </r>
  </si>
  <si>
    <r>
      <rPr>
        <b/>
        <sz val="11"/>
        <color theme="1"/>
        <rFont val="Calibri"/>
        <family val="2"/>
        <scheme val="minor"/>
      </rPr>
      <t xml:space="preserve">Space Musuem </t>
    </r>
    <r>
      <rPr>
        <sz val="11"/>
        <color theme="1"/>
        <rFont val="Calibri"/>
        <family val="2"/>
        <scheme val="minor"/>
      </rPr>
      <t>- Exterior exhibits</t>
    </r>
  </si>
  <si>
    <t>Visitors Center</t>
  </si>
  <si>
    <r>
      <rPr>
        <b/>
        <u/>
        <sz val="11"/>
        <color theme="10"/>
        <rFont val="Calibri"/>
        <family val="2"/>
        <scheme val="minor"/>
      </rPr>
      <t>Space Theater</t>
    </r>
    <r>
      <rPr>
        <u/>
        <sz val="11"/>
        <color theme="10"/>
        <rFont val="Calibri"/>
        <family val="2"/>
        <scheme val="minor"/>
      </rPr>
      <t xml:space="preserve"> w/ stage to accomodate 200 people.</t>
    </r>
  </si>
  <si>
    <t>Current space station foot print is equal to that of football field. Separate modules for functional activities (habitat, communications, operations, experiments, storage, etc) Space Station is 6,000 sq ft</t>
  </si>
  <si>
    <t xml:space="preserve">Habitat Environment Simulators will be self contained modules assembled into a facility. There will be no building associated with any habitat. There will be a construction building which will be used but modules will be moved into place with out building when completed.   </t>
  </si>
  <si>
    <t>(2) Medium Group (50 cnt) - 1,200 sq ft ea</t>
  </si>
  <si>
    <t>(3) Small Group (25 cnt) - 600 sq ft ea</t>
  </si>
  <si>
    <t>(4) Faculity offices - (4 cnt), open floor plan</t>
  </si>
  <si>
    <t>(1) Large Group (100 cnt) - 2500 sq ft</t>
  </si>
  <si>
    <t>Education Center will include a technical library for reference books and document checkout.</t>
  </si>
  <si>
    <t>Park Calc</t>
  </si>
  <si>
    <t xml:space="preserve"> Sq Ft Calc</t>
  </si>
  <si>
    <t>TOTAL</t>
  </si>
  <si>
    <t>Cost</t>
  </si>
  <si>
    <t>Property</t>
  </si>
  <si>
    <t>Purchase Price</t>
  </si>
  <si>
    <t>Module A</t>
  </si>
  <si>
    <t>Module B</t>
  </si>
  <si>
    <t>Module C</t>
  </si>
  <si>
    <t>Module D</t>
  </si>
  <si>
    <t>Module E</t>
  </si>
  <si>
    <t>Module H</t>
  </si>
  <si>
    <t>Module J</t>
  </si>
  <si>
    <t>Module W</t>
  </si>
  <si>
    <t>Hewlett-Pacakard / Texas Instruments Facility 24500 Northwest Freeway (US Hwy 290), Cypress, Texas 77429</t>
  </si>
  <si>
    <t xml:space="preserve">Bldg </t>
  </si>
  <si>
    <t>Price</t>
  </si>
  <si>
    <t>Module F - cafeteria</t>
  </si>
  <si>
    <t>Module M - Central Utility Plant</t>
  </si>
  <si>
    <t>Common Areas - Central Spine, Core Elements</t>
  </si>
  <si>
    <t>3D Model of Property</t>
  </si>
  <si>
    <t xml:space="preserve">Re-Modeling </t>
  </si>
  <si>
    <t>Remodeling</t>
  </si>
  <si>
    <t>Sq. Ft Cost</t>
  </si>
  <si>
    <t>Total Cost</t>
  </si>
  <si>
    <t>Exihibition</t>
  </si>
  <si>
    <t>COST</t>
  </si>
  <si>
    <t>Site Plan - 100 acres</t>
  </si>
  <si>
    <t>Full Cafeteria, 380 seats, commercial kitchen</t>
  </si>
  <si>
    <t>Renovated 1995, 2020</t>
  </si>
  <si>
    <t>Contact Information</t>
  </si>
  <si>
    <t>Sysco</t>
  </si>
  <si>
    <t>Original Construction - 1979</t>
  </si>
  <si>
    <t xml:space="preserve">Conference Center - bldg ____, fitness center - blgd _____, </t>
  </si>
  <si>
    <t>CONSTRUCTION:</t>
  </si>
  <si>
    <t>Floors:</t>
  </si>
  <si>
    <t>Walls:</t>
  </si>
  <si>
    <t>Columns:</t>
  </si>
  <si>
    <t>Steel H beam (???)</t>
  </si>
  <si>
    <t>Roof:</t>
  </si>
  <si>
    <t>NUMBER OF BUILDINGS:</t>
  </si>
  <si>
    <t>LIGHTING:</t>
  </si>
  <si>
    <t>Majority is fluorescent</t>
  </si>
  <si>
    <t>COLUMN SPACING:</t>
  </si>
  <si>
    <t>40’ x 40’ (???)</t>
  </si>
  <si>
    <t>POWER:</t>
  </si>
  <si>
    <t>6” reinforced concrete; most of the areas are carpeted (floor loading ???)</t>
  </si>
  <si>
    <t>Combination of brick, stucco, and glass walls and insulated metal.</t>
  </si>
  <si>
    <t>Built-up tar and gravel (100% of the roof was replaced in 1999) (???)</t>
  </si>
  <si>
    <t>One modern single story fully air-conditioned, hightech manufacturing/flex facility</t>
  </si>
  <si>
    <t>CEILING HEIGHTS:</t>
  </si>
  <si>
    <t>HEAT:</t>
  </si>
  <si>
    <t>WATER:</t>
  </si>
  <si>
    <t>SEWER:</t>
  </si>
  <si>
    <t>GAS:</t>
  </si>
  <si>
    <t>SPRINKLER:</t>
  </si>
  <si>
    <t>OFFICE AREAS:</t>
  </si>
  <si>
    <t>TRUCK LOADING:</t>
  </si>
  <si>
    <t>RESTROOMS:</t>
  </si>
  <si>
    <t>HVAC:</t>
  </si>
  <si>
    <t>COMPRESSED AIR:</t>
  </si>
  <si>
    <t>FIBER OPTICS:</t>
  </si>
  <si>
    <t>ZONING:</t>
  </si>
  <si>
    <t>FORMER USE:</t>
  </si>
  <si>
    <t>MISCELLANEOUS:</t>
  </si>
  <si>
    <t>2007 TAXES:</t>
  </si>
  <si>
    <t>INSURANCE PREMIUM:</t>
  </si>
  <si>
    <t xml:space="preserve">CONDITION OF PROPERTY: </t>
  </si>
  <si>
    <t>Excellent</t>
  </si>
  <si>
    <t>Supplied by CenterPoint Energy (formerly Reliant Electric); Site is served by 34,500 volts and is dual fed from two separate substations; There are _____ ______ KVA transformers on site; Switchgear panels inside the central utility plant are 12,470V and are 480V, 3PH, 4 wire with ______ amp capacity; One (1) Cummins generator for back-up for electricity; Connection for additional 500HP generator (HP removed); Russelectric automatic transfer switch</t>
  </si>
  <si>
    <t xml:space="preserve">Harris County: </t>
  </si>
  <si>
    <t xml:space="preserve">Cypress ISD: </t>
  </si>
  <si>
    <t>MUD #10:</t>
  </si>
  <si>
    <t>Total Taxes</t>
  </si>
  <si>
    <t xml:space="preserve">LOCATION: </t>
  </si>
  <si>
    <t>Processed heat supplied by two (2) boilers – 1 Cleaver Brooks 200HP boiler and 1 Kewaunee, 100 HP gas-fired boiler</t>
  </si>
  <si>
    <t>Supplied by MUD 286 (or MUD #10 as below)  [Need to clarify this with the city; Find out size of main line and line to the bldg.]</t>
  </si>
  <si>
    <t>Supplied by city of Cypress (???); 50,000 gal. sewer plant [Need to know size of the main and sewer]</t>
  </si>
  <si>
    <t>Supplied by Entex (???) [Need to clarify size of main line and size of the line to the bldg.]</t>
  </si>
  <si>
    <t>100% of the facility is sprinklered via a wet system; it is a ________ domestic water fire loop system supplied by a _______ gallon water tank</t>
  </si>
  <si>
    <t>All office areas are dropped ceiling, recessed and fluorescent lighting; suspended acoustical tile ceiling and carpeted flooring</t>
  </si>
  <si>
    <t>Men’s and Women’s restrooms, lockers and showers are located throughout the common areas</t>
  </si>
  <si>
    <t xml:space="preserve"> Up to 16’9” in modules and office areas  [Need ceiling height to deck; and need ceiling height to joist; and need height to lights]</t>
  </si>
  <si>
    <t>Parking - Paved and lighted parking for approx. 1,932 cars (2.78 / 1,000 sf), renovations (see layout)</t>
  </si>
  <si>
    <r>
      <rPr>
        <b/>
        <u/>
        <sz val="11"/>
        <color theme="10"/>
        <rFont val="Calibri"/>
        <family val="2"/>
        <scheme val="minor"/>
      </rPr>
      <t>Preliminary Information</t>
    </r>
    <r>
      <rPr>
        <u/>
        <sz val="11"/>
        <color theme="10"/>
        <rFont val="Calibri"/>
        <family val="2"/>
        <scheme val="minor"/>
      </rPr>
      <t xml:space="preserve"> - to be confirmed by Binswanger</t>
    </r>
  </si>
  <si>
    <t>_____ dock-high loading doors; _____ grade-level, doors [Need number of dock doors and size]</t>
  </si>
  <si>
    <t>Two (2) chillers currently serve the plant (1,500 ton Trane; 1,750 ton Trane); there are connections and switch gear power supply for five (5) 400-ton, backup chillers that HP removed</t>
  </si>
  <si>
    <t>One (1) Atlas Copco; two (2) Sullair compressors in the Century utility plant provide air throughout the facility [need to clarify the capacities and get the CFM or at least the HP]</t>
  </si>
  <si>
    <t>Fiber optics provided by (???) [need to find who it is and how many there are]</t>
  </si>
  <si>
    <t>The original occupant (Texas Instruments) utilized this facility for computer assembly. The most recent occupant (Hewlett-Packard) utilized the facility for assembly and manufacturing of laptop computers, circuit boards and also utilized it for a call center</t>
  </si>
  <si>
    <t> Fitness center facility,  Fully-serviced cafeteria for 380 people, including some cooking equipment and walk-in refrigerators and freezers.</t>
  </si>
  <si>
    <t> Facility is adjacent to the new Metro Park N Ride area / 120,000 sq. ft. mix use  retail development.</t>
  </si>
  <si>
    <t> Phone data room on second floor of the central utility plant has 10,000 connectiontelephone switch and raised flooring</t>
  </si>
  <si>
    <t> Facility is completely secured via _____ security system, and there is a central security station adjacent to Module H, and there are brackets for exterior and interior cameras.</t>
  </si>
  <si>
    <t>Facility is ideally located on the northeast side of US Hwy 290 / Northwest Freeway and approx.  40 minutes to the Houston George Bush Intercontinental Airport; and approx. 44 minutes to Houston Hobby airport; minutes to Interstate 610, the same Sam Houston Tollway/Beltway 8; Interstate Hwy 45, I-10, US Hwy 59. It is approx. 90 minutes from the coast and approx. 40 minutes to the Houston ship channel.</t>
  </si>
  <si>
    <t xml:space="preserve">Talk to Cypress to see if it can be defined a </t>
  </si>
  <si>
    <t>Multiple medium exhibit areas, 4 medium conference rooms, multiple offices &amp; class rooms</t>
  </si>
  <si>
    <t>Multiple medium exhibit areas, 4 medium conf rooms &amp; 8 small conf rooms, multiple offices &amp; class rooms, 6 window offices</t>
  </si>
  <si>
    <t>same floor plan as Modeule D, Open floor plan for large exhibts &amp; 1 large conf room &amp; 5 small conf rooms, approx 50 small offices</t>
  </si>
  <si>
    <t>same floor plan as Modeule C, Open floor plan for large exhibts &amp; 1 large conf room &amp; 5 small conf rooms, approx 50 small offices</t>
  </si>
  <si>
    <t>1 large conf room, 3 med conf rooms, 6 small conf rooms, approx 50 or more private offices.</t>
  </si>
  <si>
    <t>Open floor plan for large exhibits, 10 private offices, 2 conf rooms</t>
  </si>
  <si>
    <t xml:space="preserve">Open floor plan  </t>
  </si>
  <si>
    <t>Open floor Plan  for Large to Medium exhibits, meeting rooms of various sizes, provate offices, possible use a visitor center</t>
  </si>
  <si>
    <t>Covered and enclosed walkways between buildings</t>
  </si>
  <si>
    <t>Update information for Cypress Facility.</t>
  </si>
  <si>
    <t>Status</t>
  </si>
  <si>
    <t>281-758-6000</t>
  </si>
  <si>
    <t xml:space="preserve">Corporate Mgmt - </t>
  </si>
  <si>
    <t>281-584-1390</t>
  </si>
  <si>
    <t>281-584-1185</t>
  </si>
  <si>
    <t>Streaming Video's - Project Introduction, weekely upadates</t>
  </si>
  <si>
    <t>Business Plan</t>
  </si>
  <si>
    <t>Market Analysis - Target market</t>
  </si>
  <si>
    <t>Performace Statements</t>
  </si>
  <si>
    <t>Core Services</t>
  </si>
  <si>
    <t>Planning a Museum</t>
  </si>
  <si>
    <t>Funding a Museum</t>
  </si>
  <si>
    <t>Private</t>
  </si>
  <si>
    <t>Videos</t>
  </si>
  <si>
    <t>Introduction</t>
  </si>
  <si>
    <t>Weekley Briefings</t>
  </si>
  <si>
    <t>New Construction Facility Definition</t>
  </si>
  <si>
    <t>Spaceworks (Exhibit Builder) - most highly regarded space artifact restoration, replication and design organization in the world!</t>
  </si>
  <si>
    <t>06/22/20 phone meeting with Jim</t>
  </si>
  <si>
    <t>Jim is available for advise</t>
  </si>
  <si>
    <t>Spaceworks is available to build exhibits</t>
  </si>
  <si>
    <t>Jim recommentded starting on the business plan and other operational consideration to usee for funding</t>
  </si>
  <si>
    <t>Cosmosphere has to much on table to joint venture on starting a new museum.</t>
  </si>
  <si>
    <t>Letters to Government Officials</t>
  </si>
  <si>
    <t>Market Analysis:</t>
  </si>
  <si>
    <t>Performance Statement:</t>
  </si>
  <si>
    <t>Core Services Offered:</t>
  </si>
  <si>
    <t>New Construction Facilities Definition</t>
  </si>
  <si>
    <t>Facility Location:</t>
  </si>
  <si>
    <t>Facility Location</t>
  </si>
  <si>
    <t>Private Earth Orbital Launch Systems</t>
  </si>
  <si>
    <t>Existing Cypress Facility Location (Web)</t>
  </si>
  <si>
    <t>Existing Cypress Facility Location  (GSF)</t>
  </si>
  <si>
    <t>Business Plan (Word)</t>
  </si>
  <si>
    <t>NASA Facilities w/ Museums</t>
  </si>
  <si>
    <t>Ames Research Center – CA</t>
  </si>
  <si>
    <t>Jet Propulsion Laboratory – CA</t>
  </si>
  <si>
    <t>Armstrong Flight Research Center – CA</t>
  </si>
  <si>
    <t>Space Center Houston – TX</t>
  </si>
  <si>
    <t>Kennedy Space Center – FL</t>
  </si>
  <si>
    <t>Great Lakes Science Center – OH</t>
  </si>
  <si>
    <t>Virginia Air &amp; Space Center – VA</t>
  </si>
  <si>
    <t>Wallops Flight Facility – VA</t>
  </si>
  <si>
    <t>INFINITY Science Center – MS</t>
  </si>
  <si>
    <t>Science Center – CA</t>
  </si>
  <si>
    <t>Smithsonian Udvar-Hazy Center – VA</t>
  </si>
  <si>
    <t>Intrepid Sea, Air &amp; Space Museum – NY</t>
  </si>
  <si>
    <t>Cosmosphere - KS</t>
  </si>
  <si>
    <t>Profit</t>
  </si>
  <si>
    <t>Type of Business</t>
  </si>
  <si>
    <t>Main Focus</t>
  </si>
  <si>
    <t>Company Name / Web Link</t>
  </si>
  <si>
    <t>Contact</t>
  </si>
  <si>
    <t>Phone</t>
  </si>
  <si>
    <t>Email</t>
  </si>
  <si>
    <t>Date of Contact</t>
  </si>
  <si>
    <t>SpaceX</t>
  </si>
  <si>
    <t>The nonprofit space museum Space Center Houston is the Official Visitor Center of NASA Johnson Space Center, which is home to Mission Control and astronaut training. At Space Center Houston, visitors can experience space — from its compelling future to its exciting present and dramatic past.</t>
  </si>
  <si>
    <r>
      <t>Great Lakes Science Center is one of the nation’s leading science and technology centers and home to Northeast Ohio’s NASA Glenn Visitor Center. Its mission is to stimulate interest in and increase understanding of the sciences, with a particular emphasis on the interdependence of scientific, environmental and technological activities in the Great Lakes region. It features hundreds of hands-on exhibits, themed traveling exhibits, daily demonstrations, the awe-inspiring OMNIMAX® Theater and the Steamship </t>
    </r>
    <r>
      <rPr>
        <i/>
        <sz val="9"/>
        <rFont val="Calibri"/>
        <family val="2"/>
        <scheme val="minor"/>
      </rPr>
      <t>William G. Mather</t>
    </r>
    <r>
      <rPr>
        <sz val="9"/>
        <rFont val="Calibri"/>
        <family val="2"/>
        <scheme val="minor"/>
      </rPr>
      <t>.</t>
    </r>
  </si>
  <si>
    <t>x</t>
  </si>
  <si>
    <t xml:space="preserve">The Neil A. Armstrong Flight Research Center is NASA’s primary center for atmospheric flight research and operations. NASA Armstrong is critical in carrying out the agency’s missions of space exploration, space operations, scientific discovery, and aeronautical research and development (R&amp;D). Located at Edwards, California, in the western Mojave Desert, Armstrong is uniquely situated to take advantage of the excellent year-round flying weather, remote area, and visibility to test some of the nation’s most exciting air vehicles. In support of space exploration, we are managing the launch abort systems testing and integration, in partnership with the Johnson Space Center and Lockheed Martin, for the Crew Exploration Vehicle that will replace the Space Shuttle. Armstrong was the primary alternate landing site for the space shuttle and orbital support for the International Space Station. </t>
  </si>
  <si>
    <t>The Visitor Center at NASA Wallops Flight Facility provides an educational and fun experience for visitors of all ages. We offer many unique programs, special events, and educational opportunities sure to capture the interest and imagination of all who explore our visitor center.</t>
  </si>
  <si>
    <t>Not a NASA Facility</t>
  </si>
  <si>
    <t>You will find the Endeavor exhibit entrance inside our Ecosystems gallery. Your experience will begin with a visit to Endeavor: The California Story, a companion exhibit introducing Endeavor and its relationship to California. Immediately following this preview exhibit, you will be directed to the Samuel Oschin Space Shuttle Endeavour Display Pavilion. Endeavor tickets are timed and dated with specific queue entry times. You may stay in the exhibition as long as you like. Advanced tickets are highly recommended. NO EXCHANGES and NO REFUNDS. General admission to the California Science Center is free to the public (excludes IMAX theater and special paid exhibitions). IMAX admission prices vary depending on age. The California Science Center is open 10am – 5pm daily, except for Thanksgiving and Chirstmas. Parking for cars is $10 (cash only).</t>
  </si>
  <si>
    <t>There are thousands of experiences at Kennedy Space Center Visitor Complex. Kennedy Space Center is a museum and a working spaceflight facility. As a result, all tours and times are subject to change without notice.</t>
  </si>
  <si>
    <t>Birthplace of America’s space program, the Virginia Air &amp; Space Center (VASC) is the official visitor center for NASA Langley Research Center.  Its mission is to educate, entertain and inspire explorers of all ages.  VASC features interactive aviation exhibits spanning 100 years of flight, more than 30 historic aircraft, a hands-on space gallery, and more.  Guests can pilot a space shuttle, program Mars rovers for a mission, become an air traffic controller, fly an airplane, and climb aboard a WWII bomber. The Center is home to the  Apollo 12 Command Module that went to the moon, a Mars meteorite, a moon rock brought back by the Apollo 17 mission, and the Lunar Excursion Module Simulator (LEMS) used to train the first astronauts to land on the moon.  VASC also features the Riverside 3D Digital IMAX Theater.</t>
  </si>
  <si>
    <t>The JPL Public Services Office offers tours free of charge for groups and individuals on an advance reservation basis. Multimedia presentation on JPL entitled “Journey to the Planets and Beyond,” which provides an overview of the Laboratory’s activities and accomplishments. Guests may also visit the von Karman Visitor Center, the Space Flight Operations Facility, Earth Science Center and the Spacecraft Assembly Facility.</t>
  </si>
  <si>
    <t>INFINITY Science Center is a state-of-the-art science and NASA Sponsored Stem Center providing space educational center programs.</t>
  </si>
  <si>
    <t xml:space="preserve">Exhibit Creation &amp; Repair, Models. Most highly regarded space artifact restoration, replication and design organization in the world! </t>
  </si>
  <si>
    <t>Marshall Space Flight Center – AL</t>
  </si>
  <si>
    <t>Rocket Center - AL</t>
  </si>
  <si>
    <t>Educational Museum - Simulators, Daily Shows at the INTUITIVE® Planetarium, Daily Movies in the National, Geographic Theater Events at the INTUITIVE® Planetarium, Bus Tour: Marshall Space Flight Center, Field Trips &amp; Group Visits, Biergarten</t>
  </si>
  <si>
    <t xml:space="preserve">The NASA Glenn Research Center in Cleveland, Ohio designs and develops innovative technology to advance NASA’s missions in aeronautics and space exploration. Plum Brook Station houses the largest, most powerful and unparalleled space simulation and spacecraft test facilities in the world.  </t>
  </si>
  <si>
    <t>(216) 433-4000</t>
  </si>
  <si>
    <t>NASA's Ames Research Center is an active research laboratory and currently does not host public tours, but there are still ways you can interact with us!</t>
  </si>
  <si>
    <t>Commercial Crew Program, Deep Space Logistics, Educational Launch of Nanosatellites, Exploration Ground Systems, Launch Services Program, Research and Technology, Station Payloads</t>
  </si>
  <si>
    <t xml:space="preserve">NASA's Goddard Space Flight Center in Greenbelt, Maryland, is home to the nation's largest organization of scientists, engineers and technologists who build spacecraft, instruments and new technology to study Earth, the sun, our solar system and the universe. Just outside Washington, Goddard is home to Hubble operations and the upcoming James Webb Space Telescope. Goddard manages communications between mission control and orbiting astronauts aboard the International Space Station. </t>
  </si>
  <si>
    <t>Goddard Space Flight Center – MD</t>
  </si>
  <si>
    <t>Katherine Johnson IV and V Facility</t>
  </si>
  <si>
    <t>The Katherine Johnson Independent Verification and Validation (IV&amp;V) Facility, home of NASA’s IV&amp;V Program. NASA IV&amp;V assures the safety and success of software on NASA’s highest-profile missions.</t>
  </si>
  <si>
    <t>The Jet Propulsion Laboratory is a unique national research facility that carries out robotic space and Earth science missions. JPL helped open the Space Age by developing America's first Earth-orbiting science satellite, creating the first successful interplanetary spacecraft, and sending robotic missions to study all the planets in the solar system as well as asteroids, comets and Earth's moon. In addition to its missions, JPL developed and manages NASA's Deep Space Network, a worldwide system of antennas that communicates with interplanetary spacecraft.
JPL is a federally funded research and development center managed for NASA by Caltech. From the long history of leaders drawn from the university's faculty to joint programs and appointments, JPL's intellectual environment and identity are profoundly shaped by its role as part of Caltech.</t>
  </si>
  <si>
    <t>NASA's Langley Research Center is comprised of nearly 200 facilities on 764 acres in Hampton, Virginia, and employs about 3,400 civil servants and contractors. Langley works to make revolutionary improvements to aviation, expand understanding of Earth’s atmosphere and develop technology for space exploration.</t>
  </si>
  <si>
    <t>Langley Research Center - VA</t>
  </si>
  <si>
    <t>Marshall is one of NASA’s largest field centers, with a total workforce of nearly 6,000 employees and an annual budget of approxi­mately $2.8 billion. Technology created, refined and matured by Marshall engineers, scientists and researchers is diverse, ranging from new developments in the areas of space transportation and propulsion, space habitats and planetary landers, to key breakthroughs in complex space systems and scientific research.
Propulsion is the foundational capability for all space exploration. Marshall’s expertise in traditional solid and liquid propulsion systems, as well as advanced propulsion technology such as solar sails and nuclear propulsion, enable a diverse array of spacecraft and missions for the future of exploration.
From the earliest test flights of Mercury and Redstone rockets, through the Saturn V missions and Space Shuttle Program, to the country's next-generation flagship space vehicle, the Space Launch System, and the new Artemis Program to return human explorers to the Moon and send them on to Mars and beyond, Marshall has provided the development of every major propulsion system in NASA's history.</t>
  </si>
  <si>
    <t>Michoud Assembly Facility - LA</t>
  </si>
  <si>
    <t>Michoud Assembly Facility in New Orleans is a world-class manufacturing facility providing vital support to NASA exploration and discovery missions. Michoud is NASA-owned and managed for the agency by the Marshall Space Flight Center. Michoud's capabilities include the manufacture and assembly of critical hardware components for exploration vehicles under development at Marshall and other NASA centers.</t>
  </si>
  <si>
    <t>NASA Headquarters</t>
  </si>
  <si>
    <t>Stennis Space Center</t>
  </si>
  <si>
    <t>White Sands Test Facility</t>
  </si>
  <si>
    <t>.org</t>
  </si>
  <si>
    <t>Working Space Museum facility tied to NASA government facility</t>
  </si>
  <si>
    <t>Working Space Museum facility tied to NASA government facility, Space Shuttle Enterprise</t>
  </si>
  <si>
    <t>Working Space Museum facility tied to NASA government facility, Space Shuttle Discovery</t>
  </si>
  <si>
    <t>Working Space Museum facility tied to NASA government facility, Space Shuttle Endeavor</t>
  </si>
  <si>
    <t>Visitors Information - Space Center Houston</t>
  </si>
  <si>
    <t>Gateway Foundation</t>
  </si>
  <si>
    <t>profit</t>
  </si>
  <si>
    <t>Private Business Starts - Profit</t>
  </si>
  <si>
    <t>SpaceX is returning human spaceflight to the United States with one of the safest, most advanced systems ever built, and NASA’s Commercial Crew Program is a turning point for America’s future in space exploration that lays the groundwork for future missions to the Moon, Mars, and beyond.</t>
  </si>
  <si>
    <t>Donation Program:</t>
  </si>
  <si>
    <t>https://gatewayspaceport.com/the-foundation/membership/</t>
  </si>
  <si>
    <t xml:space="preserve">Donation Program (Donor being family, individual, corporation, foundation) </t>
  </si>
  <si>
    <t xml:space="preserve">Develop multiple donation programs to match contributions across all economic levels) </t>
  </si>
  <si>
    <t xml:space="preserve">Donation Wall to list </t>
  </si>
  <si>
    <t xml:space="preserve">Large Cash Donations </t>
  </si>
  <si>
    <t xml:space="preserve">Building named after donor. </t>
  </si>
  <si>
    <t xml:space="preserve">Exhibit named after donor. </t>
  </si>
  <si>
    <t xml:space="preserve">Medium Cash Donations </t>
  </si>
  <si>
    <t xml:space="preserve">Wall Plaque for Supporter </t>
  </si>
  <si>
    <t xml:space="preserve">Donor Name Donation Amount </t>
  </si>
  <si>
    <t xml:space="preserve">Diamond Supporter 5-10K </t>
  </si>
  <si>
    <t>Gold Supporter 1000</t>
  </si>
  <si>
    <t xml:space="preserve">Silver Supporter 500 </t>
  </si>
  <si>
    <t xml:space="preserve">Platinum Supporter 100 </t>
  </si>
  <si>
    <t>Small Cash Donations $50</t>
  </si>
  <si>
    <t xml:space="preserve">NASA Images on the following: </t>
  </si>
  <si>
    <t>T-Shirts</t>
  </si>
  <si>
    <t>Calenders</t>
  </si>
  <si>
    <t xml:space="preserve">Coffee Mugs </t>
  </si>
  <si>
    <t xml:space="preserve">Wall Plaques </t>
  </si>
  <si>
    <t xml:space="preserve">Wall Framed Pictures </t>
  </si>
  <si>
    <t xml:space="preserve">Posters </t>
  </si>
  <si>
    <t xml:space="preserve">Desk Model </t>
  </si>
  <si>
    <t>Exceptions:</t>
  </si>
  <si>
    <t xml:space="preserve">Exhibit items donated in the name of donor. (Astronaut or former NASA Employee or Contractor) </t>
  </si>
  <si>
    <t>NASA Facilities &amp; Space Museums &amp;  Programs</t>
  </si>
  <si>
    <t>Existing Cypress Facility Definition - 06/22/20</t>
  </si>
  <si>
    <r>
      <rPr>
        <b/>
        <u/>
        <sz val="9"/>
        <color rgb="FFC00000"/>
        <rFont val="Calibri"/>
        <family val="2"/>
      </rPr>
      <t>GSF</t>
    </r>
    <r>
      <rPr>
        <b/>
        <u/>
        <sz val="9"/>
        <color theme="1"/>
        <rFont val="Calibri"/>
        <family val="2"/>
      </rPr>
      <t xml:space="preserve"> Space Programs - History/Current/Future</t>
    </r>
  </si>
  <si>
    <t>Project Overview - Dream, Mission, Goals</t>
  </si>
  <si>
    <t>The NESC Technical Discipline Teams are:</t>
  </si>
  <si>
    <t>Aerosciences</t>
  </si>
  <si>
    <t>Avionics</t>
  </si>
  <si>
    <t>Cryogenics</t>
  </si>
  <si>
    <t>Electrical Power</t>
  </si>
  <si>
    <t>Environmental Control/Life Support</t>
  </si>
  <si>
    <t>Flight Mechanics</t>
  </si>
  <si>
    <t>Guidance, Navigation &amp; Control</t>
  </si>
  <si>
    <t>Human Factors</t>
  </si>
  <si>
    <t>Loads and Dynamics</t>
  </si>
  <si>
    <t>Materials</t>
  </si>
  <si>
    <t>Mechanical Systems</t>
  </si>
  <si>
    <t>Nondestructive Evaluation</t>
  </si>
  <si>
    <t>Nuclear Power and Propulsion</t>
  </si>
  <si>
    <t>Passive Thermal</t>
  </si>
  <si>
    <t>Propulsion</t>
  </si>
  <si>
    <t>Robotic Spaceflight</t>
  </si>
  <si>
    <t>Sensors/Instrumentation</t>
  </si>
  <si>
    <t>Space Environments</t>
  </si>
  <si>
    <t>Software</t>
  </si>
  <si>
    <t>Structures</t>
  </si>
  <si>
    <t>Systems Engineering</t>
  </si>
  <si>
    <t>At the core of the NESC is an established knowledge base of technical specialists pulled from the ten NASA Centers and from a group of partner and organizations external to the Agency. This ready group of engineering experts is organized into discipline areas called Technical Discipline Teams (TDT). TDT members are from other NASA organizations, industry, academia, and other government agencies.</t>
  </si>
  <si>
    <t>Museum &amp; Visitors Center</t>
  </si>
  <si>
    <t>No</t>
  </si>
  <si>
    <t>Yes</t>
  </si>
  <si>
    <t xml:space="preserve">NASA Headquarters, in Washington, provides overall guidance and direction to the agency, under the leadership of the Administrator. Ten field centers and a variety of installations around the country conduct the day-to-day work in laboratories, on air fields, in wind tunnels, and in control rooms. </t>
  </si>
  <si>
    <t>NASA Headquarters is organized into five principal organizations called Mission Directorates:</t>
  </si>
  <si>
    <t>As a resource for all NASA centers and facilities, we provide a central repository of SMA knowledge, expertise and education. What’s more, we help protect the safety of people, equipment and property by verifying compliance with NASA’s SMA policies and working proactively to prevent mishaps.</t>
  </si>
  <si>
    <t>The NASA Shared Services Center (NSSC) was established as a result of an OMB A-76 competition and opened for business on March 1, 2006, on the grounds of Stennis Space Center in Mississippi. The NSSC performs selected business activities for all NASA Centers in financial management, human resources, information technology, procurement and business support services.</t>
  </si>
  <si>
    <t>NASA Shared Services</t>
  </si>
  <si>
    <t>NASA Safety</t>
  </si>
  <si>
    <t>NASA Engineering and Safety</t>
  </si>
  <si>
    <t>Johnson Space Center  – TX</t>
  </si>
  <si>
    <t>Glenn Research Center (Plum Brook) - OH</t>
  </si>
  <si>
    <t>Go on a behind-the-scenes virtual tour of John C. Stennis Space Center, America’s largest rocket engine test facility, to see how we helped to power NASA’s human spaceflight programs and more!</t>
  </si>
  <si>
    <t>NASA's White Sands Test Facility is a component of Johnson Space Center in Houston, Texas. A self-contained facility with medical, fire and hazardous rescue personnel, we test and evaluate potentially hazardous materials, spaceflight components, and rocket propulsion systems for NASA centers, other government agencies, and commercial industry.</t>
  </si>
  <si>
    <t>The Manned Space Flight Education Foundation is a 501(c)(3) nonprofit educational foundation offering extensive science education programs and a space museum. The cornerstone of its education mission is Space Center Houston, a leading science and space exploration learning center.</t>
  </si>
  <si>
    <t>Kennedy Space Center Visitor Complex</t>
  </si>
  <si>
    <t>Heroes &amp; Legends featuring the U.S. Astronaut Hall of Fame® presented by Boeing ® - 30 minutes
Rocket Garden – 20 minutes
NASA Now – 20 minutes
Journey to Mars: Explorers wanted – 30 minutes
Dining and shopping – 1 hour
Space Shuttle Atlantis ® - 1 hour
Space Mirror Memorial – 10 minutes, Kennedy Space Center is a working spaceflight facility. As a result, all tours and times are subject to change without notice.</t>
  </si>
  <si>
    <t>The Virginia Air &amp; Space Center</t>
  </si>
  <si>
    <t>Marshall's official Vistor Center</t>
  </si>
  <si>
    <t>Marshall's official Visitor Center, which offers public bus tours of Marshall. Space &amp; Rocket Center visitors can learn more about Marshall's legacy and ongoing work. Interactive exhibits and historic artifacts demonstrate our critical role in supporting the breadth of NASA's exploration and science missions. Visitors will learn how Marshall develops, integrates and manages complex space systems and scientific research projects that continue to yield exciting and innovative scientific discoveries.</t>
  </si>
  <si>
    <t>The Virginia Air &amp; Space Center is here for you during this time as a leader in STEM Education. We are excited to announce that we are bringing educational content to our young visitors in new ways! In order to best serve the community, you’ll find free hands-on activities, videos, books, games, and much more on our Facebook page.</t>
  </si>
  <si>
    <t>California Institue of Technology</t>
  </si>
  <si>
    <t>The JPL Public Services Office offers tours free of charge for groups and individuals on an advance reservation basis. Visitor parking is also available free of charge. All tours commonly include a multimedia presentation on JPL entitled "Journey to the Planets and Beyond," which provides an overview of the Laboratory's activities and accomplishments. Guests may also visit the von Karman Visitor Center, the Earth Science Center, and the Spacecraft Assembly Facility.</t>
  </si>
  <si>
    <t>Public tours of Edwards Air Force Base are still being offered by the Air Force Test Center's public affairs office. The Edwards tours include a visit to the Air Force Test Center museum as well as a bus tour of the main base area.</t>
  </si>
  <si>
    <t>NASA Armstrong Public Tours</t>
  </si>
  <si>
    <t>Glenn tours provide an inspiring, behind-the-scenes look at NASA. Visitors can explore America’s research facilities and see where scientists and engineers develop propulsion, power and communication technologies for NASA’s aeronautics and space programs. This year, to celebrate the 20th Anniversary of human presence on the International Space Station, Glenn’s tours will feature four facilities that play an important role in supporting the orbiting laboratory. Facilities that contribute to the success of the space station are noted with an (*) below.</t>
  </si>
  <si>
    <t>The visitor center demonstrates Goddard's innovative and exciting work in Earth science, astrophysics, heliophysics, planetary science, engineering, communications and technology development. Activities, exhibits and events at the Goddard Visitor Center in Greenbelt, Maryland, provide inspiring and captivating educational experiences for all ages.</t>
  </si>
  <si>
    <t>NASA Goddard Visitor Tours</t>
  </si>
  <si>
    <t>NASA Glenn Visitor Tours</t>
  </si>
  <si>
    <t xml:space="preserve">The NASA Wallops Flight Facility Visitor Center offers a unique opportunity to explore the past, present, and future of NASA's Wallops Flight Facility. The Visitor Center features exhibits about aeronautics, orbital and sub-orbital rockets, scientific balloons, current missions, and the history of Wallops Flight Facility. In addition to exhibits, the Visitor Center also features an auditorium, an observation deck, as well as numerous free public programs, field trip opportunities, events, and group tours of the facility. The Visitor Center also serves as the viewing site for rockets that launch from Wallops Island. Located inside the Visitor Center, the Gift Shop, open seasonally, offers models, patches, games, clothing and a variety of NASA souvenirs. </t>
  </si>
  <si>
    <t>NASA Wallops Flight Facility Visitor Center</t>
  </si>
  <si>
    <t>Orbital Sciences completed its first cargo run to the International Space Station, turning what had been something only SpaceX could do into a legitimate industry. It was the second time that the company’s Cygnus craft docked with the station, though on this visit it was carrying some 2,780 pounds of material. Orbital’s contract with NASA calls for seven more unmanned flights through 2016, and is worth $1.9 billion.</t>
  </si>
  <si>
    <t>For resurrecting the spaceplane. Sierra Nevada’s biggest contribution to the nascent commercial spaceflight industry is its Dream Chaser, a smaller, and arguably smarter take on the defunct Space Shuttle. The two-to-seven-seat vehicle is designed to ride into orbit atop a standard rocket, and then glide home via standard, commercial runways (unlike the Shuttle, which required longer strips). And though a faulty landing gear marred an automated landing test in October 2013, the Dream Chaser is still on track to carry NASA astronauts into space as early as 2017. Even if the mini-shuttle fails to launch, Sierra Nevada will likely remain a player in private space–the company builds the hybrid rockets used on Virgin Galactic’s suborbital spaceplane, which were flight-tested for the first time this past year.</t>
  </si>
  <si>
    <t>For lighting a fire under space tourism. A decade since it was founded, and Virgin Galactic is still a gamble. But despite the daunting technical challenges and blown deadlines (suborbital flights, rising to a near-weightless altitude of 62 miles, were promised by the end of last year), Sir Richard Branson’s engineers and pilots have been hard at work, conducting the first pair of supersonic, rocket-powered test flights of SpaceShipTwo in 2013. The craft is now scheduled to start taking paying passengers–up to six at a time–to the brink of space later in 2014.</t>
  </si>
  <si>
    <t>For using trendy tech to pioneer space-based manufacturing. This startup has a single goal: to take 3-D printing into orbit, creating everything from replacement parts and tools to massive, kilometer-size (or bigger) structures that would be too complex and fragile to survive a rocket launch. It’s a genuinely disruptive scheme that’s been endorsed by NASA–Made in Space is currently prepping a 3-D printer for shipment to the International Space Station in August.</t>
  </si>
  <si>
    <t>For reenergizing electric propulsion. The main benefit of electric engines over chemical rockets is increased fuel efficiency, due to gradually heating propellant instead of combusting it. But that lack of explosive acceleration has made electric thrusters a niche technology, unsuitable for use in takeoff, and relegated to nudging satellites or powering unmanned vehicles on slow-but-steady voyages. Now, after decades of work by its founder and CEO Franklin Chang Diaz, Ad Astra passed the first NASA design review for its plasma thruster–which uses concentrated radio waves to more quickly generate thrust–en route to testing aboard the International Space Station in 2015. The engine could cut the energy cost of keeping that platform in a stable orbit by 90% or more, saving roughly $200M per year.</t>
  </si>
  <si>
    <t>PLANETARY RESOURCES</t>
  </si>
  <si>
    <t>For turning asteroid mining into a reality, by any means necessary. With backers like director James Cameron and Google’s Larry Page and Eric Schmidt, it might seem surprising that Planetary Resources would take such measured steps toward its stated goal of mining nearby asteroids with robotic spacecraft, such as using Kickstarter to fund the planned launch of low-cost, publicly accessible satellite telescopes into orbit in 2014. Tacky as that campaign was–backers were offered “space selfie” photographs, with the Earth serving as a backdrop for an image displayed on the satellite–it’s evidence that this would-be mining interest plans to pay its own way to off-world resources.</t>
  </si>
  <si>
    <t>AIRBUS DEFENCE &amp; SPACE</t>
  </si>
  <si>
    <t>For building a telescope with galactic ambitions. The Gaia telescope is inherently hard to fathom, with its billion-pixel camera and mission to monitor a billion stars over the next half-decade. It’s an attempt to craft the most detailed 3-D map of the Milky Way to date, gauging the relative movement of those stars while also building a catalog of their temperature, chemical makeup, and other basic traits. Gaia’s camera is still warming up at its vantage point some 932,000 miles from Earth, with full operations starting later this year. But the trailblazing telescope is a coup for its designer and builder, Airbus Defence &amp; Space, and a reminder that some industry giants (it’s the world’s second biggest space tech company) are nimbler than they look, and still capable of unprecedented innovation.</t>
  </si>
  <si>
    <t>Employee Cnt</t>
  </si>
  <si>
    <t>Public</t>
  </si>
  <si>
    <t>Company Type</t>
  </si>
  <si>
    <t>Orbital Sciences - VA (division of Northrop Grumman)</t>
  </si>
  <si>
    <t>VIRGIN GALACTIC - NM</t>
  </si>
  <si>
    <t>SIERRA NEVADA CORPORATION - NV</t>
  </si>
  <si>
    <t>NASA Facilities &amp; Space Museums</t>
  </si>
  <si>
    <t>+/- 100</t>
  </si>
  <si>
    <t>MADE IN SPACE - CA</t>
  </si>
  <si>
    <t>Wikipedia</t>
  </si>
  <si>
    <t>Made In Space, Inc.</t>
  </si>
  <si>
    <t>Virgin Galactic</t>
  </si>
  <si>
    <t>Planetary</t>
  </si>
  <si>
    <t>Sierra Nevada Corp</t>
  </si>
  <si>
    <t>SpaceX - CA (Falcon 9, Falcon Heavy, Dragon, Starship, Rideshare)</t>
  </si>
  <si>
    <t>SpaceWorks Enterprises</t>
  </si>
  <si>
    <t>SpaceWorks Enterprises (Partner w/ Cosmosphere) - GA</t>
  </si>
  <si>
    <t>+/- 60</t>
  </si>
  <si>
    <t>+/- 3,300</t>
  </si>
  <si>
    <t>Orbital</t>
  </si>
  <si>
    <t>AD ASTRA ROCKET COMPANY - TX</t>
  </si>
  <si>
    <t>Ad Astra</t>
  </si>
  <si>
    <t>Airbus</t>
  </si>
  <si>
    <t>+/- 40,000</t>
  </si>
  <si>
    <t>COMMERCIAL SPACE ACTIVITIES</t>
  </si>
  <si>
    <t>Wikipedia - List of government space agencies</t>
  </si>
  <si>
    <t>Wikipedia - List of Private Space Companies</t>
  </si>
  <si>
    <t>These are the companies to watch in space exploration</t>
  </si>
  <si>
    <t>3 Ways to Invest in the Space Economy | The Motley Fool</t>
  </si>
  <si>
    <t>Reference Information</t>
  </si>
  <si>
    <t>300 of the most prominent space organizations listed on Wikipedia</t>
  </si>
  <si>
    <t>Relativity Space - CA</t>
  </si>
  <si>
    <t>Relativity Space</t>
  </si>
  <si>
    <t>+/- 165</t>
  </si>
  <si>
    <t xml:space="preserve">Relativity Space was founded on the idea that Blue Origin and SpaceX were not doing enough to use 3D printing as part of rocket manufacturing. Relativity plans to 3D print an entire launch vehicle they call Terran 1. The extensive use of 3D printing has allowed the company to iterate designs quickly, use less tooling and human labor. In March 2018, Relativity Space signed a 20-year lease at the John C. Stennis Space Center, a NASA rocket testing facility, to test engine components and eventually test full-scale Aeon 1 rocket engines.[3][4] Relativity announced on 17 January 2019 that it won a competitive bidding process with the United States Air Force to build and operate Launch Complex 16 (LC-16) at Cape Canaveral. </t>
  </si>
  <si>
    <t>Non-Profit Business Starts</t>
  </si>
  <si>
    <t>Public Museums affilited w/ NASA centers</t>
  </si>
  <si>
    <t xml:space="preserve">Business Starts - Private  (Profit), Non-Profit </t>
  </si>
  <si>
    <r>
      <rPr>
        <b/>
        <sz val="11"/>
        <color rgb="FF000000"/>
        <rFont val="Arial"/>
        <family val="2"/>
      </rPr>
      <t>Mission Statement:</t>
    </r>
    <r>
      <rPr>
        <sz val="11"/>
        <color rgb="FF000000"/>
        <rFont val="Arial"/>
        <family val="2"/>
      </rPr>
      <t xml:space="preserve"> To commercialize on existing and developing Space Technologies already Developed to Expand he Economic Base of the World by Creating Jobs.</t>
    </r>
  </si>
  <si>
    <t>xx</t>
  </si>
  <si>
    <t>Certificate Programs</t>
  </si>
  <si>
    <t>Job Training Programs</t>
  </si>
  <si>
    <t>Lone Star College - additional programs</t>
  </si>
  <si>
    <t>Lone Star College - Space Programs added</t>
  </si>
  <si>
    <t>3200 College Park Dr, Conroe, TX 77384 (936-273-7000) (Montgomery)</t>
  </si>
  <si>
    <t>Conroe Location</t>
  </si>
  <si>
    <t>Woodlands Location</t>
  </si>
  <si>
    <t>Montgomery Location</t>
  </si>
  <si>
    <r>
      <t>Lone Star College Systems North/West Houston Locations</t>
    </r>
    <r>
      <rPr>
        <sz val="10"/>
        <color theme="1"/>
        <rFont val="Arial"/>
        <family val="2"/>
      </rPr>
      <t> -</t>
    </r>
  </si>
  <si>
    <t>777 Conroe Park N Dr, Conroe, TX 77303 (936-521-4500)</t>
  </si>
  <si>
    <t>5000 Research Forest Drive, The Woodlands, TX 77381 (936-321-4500)</t>
  </si>
  <si>
    <t>Mary Merndoza (Dean) 936-273-7351</t>
  </si>
  <si>
    <t>DR. Rebecca L. Riley (College Pres)</t>
  </si>
  <si>
    <t>Job specfic training programs that will train someone on job task performed in  a supportive role in some space activity both on earth or in space.</t>
  </si>
  <si>
    <t>Space Sciences</t>
  </si>
  <si>
    <r>
      <rPr>
        <b/>
        <sz val="11"/>
        <color theme="1"/>
        <rFont val="Calibri"/>
        <family val="2"/>
        <scheme val="minor"/>
      </rPr>
      <t>Systems Design &amp; Maintenance</t>
    </r>
    <r>
      <rPr>
        <sz val="11"/>
        <color theme="1"/>
        <rFont val="Calibri"/>
        <family val="2"/>
        <scheme val="minor"/>
      </rPr>
      <t xml:space="preserve"> - generation &amp; storage of electricity, water, food, carbon dioxide, oxygen, rocket propulsion, habitat, fuel &amp; fuel transfer, etc.</t>
    </r>
  </si>
  <si>
    <t>NESC Organizational Structure</t>
  </si>
  <si>
    <t>1. Aeronautics: Pioneers and proves new flight technologies that improve our ability to explore and which have practical applications on Earth.</t>
  </si>
  <si>
    <t>2. Human Exploration and Operations: Focuses on International Space Station operations and human exploration beyond low Earth orbit.</t>
  </si>
  <si>
    <t>3. Science: Explores the Earth, moon, Mars, and beyond; charts the best route of discovery; and reaps the benefits of Earth and space exploration for society.</t>
  </si>
  <si>
    <t>4. Space Technology: A catalyst for the creation of technologies and innovation needed to maintain NASA leadership in space while also benefiting America's economy.</t>
  </si>
  <si>
    <t>5. Mission Support:  Oversees the management of the institutional functional areas that support the Agency mission</t>
  </si>
  <si>
    <r>
      <rPr>
        <b/>
        <sz val="11"/>
        <color theme="1"/>
        <rFont val="Calibri"/>
        <family val="2"/>
        <scheme val="minor"/>
      </rPr>
      <t>Space Sciences</t>
    </r>
    <r>
      <rPr>
        <sz val="11"/>
        <color theme="1"/>
        <rFont val="Calibri"/>
        <family val="2"/>
        <scheme val="minor"/>
      </rPr>
      <t xml:space="preserve"> - habitat design, growing food, purifying water &amp; oxygen, solar electricity, The Solar System, </t>
    </r>
  </si>
  <si>
    <t>1st Phase</t>
  </si>
  <si>
    <t>2nd Phase</t>
  </si>
  <si>
    <t>3rd Phase</t>
  </si>
  <si>
    <t>Entering what is known as the advanced mission training phase. In this training period, trainees focus on activities, exercises and experiments specific to their study. For example, trainee assigned to a mission which were tasked with fixing the optics of the Hubble Space Telescope. Therefore, their training involved working with a full-sized model of the telescope in the Neutral Buoyancy Simulator.  The crew also trained to familiarized themselves with the power tools and other special devices they would use during the mission.</t>
  </si>
  <si>
    <t>In this phase, trainees are grouped with experienced instructors, who serve as mentors to share knowledge and experience. The ultimate goal of this mentoring relationship is to make sure each trainee is proficient in all disciplines of study.</t>
  </si>
  <si>
    <t>Space Systems</t>
  </si>
  <si>
    <t xml:space="preserve">Associate </t>
  </si>
  <si>
    <t>Applied Sciences</t>
  </si>
  <si>
    <t xml:space="preserve">Masters </t>
  </si>
  <si>
    <t>Business Economics</t>
  </si>
  <si>
    <t>Space Systems Engineering</t>
  </si>
  <si>
    <t>The first phase starts with basic training. Much of this training takes place in the classroom, where candidates learn about vehicle and space station systems. They also study disciplines of earth sciences, meteorology, space science and engineering. Outside the classroom, trainee must complete water and land survival training to prepare for landing in mutiple envoirnments. This survival training requires that they become scuba qualified and pass a swimming test in their first month. Swimming test's: swim three lengths of a 25-meter (82-foot) pool without stopping, and then swim three lengths of the pool in a flight suit and tennis shoes with no time limit. They must also tread water continuously for 10 minutes while wearing a flight suit.</t>
  </si>
  <si>
    <t>All three programs below will include both on-campus and online programs. Programs will utilize facility labs on and off campus and at times will visit regional business facilities. NASA's Johnson Space Center in Houston is primary astronaut training facility for canidates. The Associates and Master's Programs are curriculum's developed by  Lone Star College and offered along with NASA Johnson Space Center, Houston.</t>
  </si>
  <si>
    <t>Associate and Master's Programs</t>
  </si>
  <si>
    <t>Space Explorers</t>
  </si>
  <si>
    <t>Boy Scouts - search of Google</t>
  </si>
  <si>
    <t>Program Levels</t>
  </si>
  <si>
    <t>Lion Scouts - kindergarten</t>
  </si>
  <si>
    <t>Tiger Scouts - 1st grade</t>
  </si>
  <si>
    <t>Wolf Scouts - 2nd grade</t>
  </si>
  <si>
    <t>Bear Scouts - 3rd grade</t>
  </si>
  <si>
    <t>Boy Scouts - Wikipedia</t>
  </si>
  <si>
    <t>Cub Scout Program</t>
  </si>
  <si>
    <t>Boy Scouts - 6th grade thru high school</t>
  </si>
  <si>
    <t>Webelos - 4th &amp; 5th grade</t>
  </si>
  <si>
    <t>Rank</t>
  </si>
  <si>
    <t>Eagle</t>
  </si>
  <si>
    <t>Scout</t>
  </si>
  <si>
    <t>Tenderfoot</t>
  </si>
  <si>
    <t>Second Class</t>
  </si>
  <si>
    <t>First Class</t>
  </si>
  <si>
    <t>Star</t>
  </si>
  <si>
    <t>Life</t>
  </si>
  <si>
    <t>Space Explorer Program</t>
  </si>
  <si>
    <t>Boy Scout merchandise</t>
  </si>
  <si>
    <t>rocketory</t>
  </si>
  <si>
    <t>137 badges for BSA</t>
  </si>
  <si>
    <t>first aid</t>
  </si>
  <si>
    <t>environment science</t>
  </si>
  <si>
    <t>swimming</t>
  </si>
  <si>
    <t>citizenship</t>
  </si>
  <si>
    <t>communication</t>
  </si>
  <si>
    <t>personal fitness</t>
  </si>
  <si>
    <t>habitat design</t>
  </si>
  <si>
    <t>wilderness survival</t>
  </si>
  <si>
    <t>materials</t>
  </si>
  <si>
    <t>gardening</t>
  </si>
  <si>
    <t>drafting</t>
  </si>
  <si>
    <t>jouralism</t>
  </si>
  <si>
    <t>geology</t>
  </si>
  <si>
    <t>exploration</t>
  </si>
  <si>
    <t>public health</t>
  </si>
  <si>
    <t>soil &amp; water conservation</t>
  </si>
  <si>
    <t>photography</t>
  </si>
  <si>
    <t>space exploration</t>
  </si>
  <si>
    <t>Familiy life</t>
  </si>
  <si>
    <t>personal management</t>
  </si>
  <si>
    <t>Emergency Preparedness</t>
  </si>
  <si>
    <t>Astronomy</t>
  </si>
  <si>
    <t>Oceanography</t>
  </si>
  <si>
    <t>electricity</t>
  </si>
  <si>
    <t>chemistry</t>
  </si>
  <si>
    <t>forestry</t>
  </si>
  <si>
    <t>fire safety</t>
  </si>
  <si>
    <t>Fish &amp; Wildlife management</t>
  </si>
  <si>
    <t>electronics</t>
  </si>
  <si>
    <t>medicine</t>
  </si>
  <si>
    <t>reading</t>
  </si>
  <si>
    <t>home repairs</t>
  </si>
  <si>
    <t>inventing</t>
  </si>
  <si>
    <t>entrepreneurship</t>
  </si>
  <si>
    <t>safety</t>
  </si>
  <si>
    <t>model design &amp; Building</t>
  </si>
  <si>
    <t>energy</t>
  </si>
  <si>
    <t>plant science</t>
  </si>
  <si>
    <t>scuba diving</t>
  </si>
  <si>
    <t>computers</t>
  </si>
  <si>
    <t>aviation</t>
  </si>
  <si>
    <t>cooking</t>
  </si>
  <si>
    <t>write</t>
  </si>
  <si>
    <t>gardening, merge w/ plant science</t>
  </si>
  <si>
    <t>Books available for Space Explorers</t>
  </si>
  <si>
    <t>orienteering</t>
  </si>
  <si>
    <t>ebay.com</t>
  </si>
  <si>
    <t>Webelo Den Leader</t>
  </si>
  <si>
    <t>Boy Scout Den Leader</t>
  </si>
  <si>
    <t xml:space="preserve">Cub Scout Den Leader </t>
  </si>
  <si>
    <t>The "Space Explorer" program will be organized and ran similar to that of the Webelos and Boyscout programs. The "Space Explorer" program will not include the "Cub Scout " programs because the youth are to young and attention span is limited. The focus will be on Life Skills and Space Education fundamentals. The programs would be gender nuetral.</t>
  </si>
  <si>
    <r>
      <t xml:space="preserve">Space Explorers - </t>
    </r>
    <r>
      <rPr>
        <sz val="12"/>
        <color theme="1"/>
        <rFont val="Arial"/>
        <family val="2"/>
      </rPr>
      <t>(Boy Scouts as template)</t>
    </r>
  </si>
  <si>
    <r>
      <rPr>
        <b/>
        <u/>
        <sz val="11"/>
        <color theme="1"/>
        <rFont val="Calibri"/>
        <family val="2"/>
        <scheme val="minor"/>
      </rPr>
      <t>Boy Scout Program Levels</t>
    </r>
    <r>
      <rPr>
        <sz val="11"/>
        <color theme="1"/>
        <rFont val="Calibri"/>
        <family val="2"/>
        <scheme val="minor"/>
      </rPr>
      <t xml:space="preserve"> - membership 1,417,034 youth and  395,445 adults</t>
    </r>
  </si>
  <si>
    <t>Grade</t>
  </si>
  <si>
    <t>space history</t>
  </si>
  <si>
    <t>4th &amp; 5th</t>
  </si>
  <si>
    <t>6th &amp; 7th</t>
  </si>
  <si>
    <t>8th &amp; 9th</t>
  </si>
  <si>
    <t>11th</t>
  </si>
  <si>
    <t>10th</t>
  </si>
  <si>
    <t>12th</t>
  </si>
  <si>
    <t>Space Explorer - I</t>
  </si>
  <si>
    <t>Space Explorer - II</t>
  </si>
  <si>
    <t>Space Explorer - III</t>
  </si>
  <si>
    <t>Space Explorer - IV</t>
  </si>
  <si>
    <t>Space Explorer - V</t>
  </si>
  <si>
    <t>Space Explorer - VI</t>
  </si>
  <si>
    <t>Badges for Space Explorer Program</t>
  </si>
  <si>
    <t>Boy Scout Manuals &amp; Books</t>
  </si>
  <si>
    <t>Boy Scout Merit Badge Pamplets</t>
  </si>
  <si>
    <t>SELF - Non-Profit Filing (State of Texas reading)</t>
  </si>
  <si>
    <t>Business Readings</t>
  </si>
  <si>
    <t>Non-Profit Organization:</t>
  </si>
  <si>
    <t>Vice President of Space Education Center (in partnership with Lone Star College)</t>
  </si>
  <si>
    <t>Vice President of Space Business Incubator Program</t>
  </si>
  <si>
    <t>President &amp; CEO</t>
  </si>
  <si>
    <t>Senior Vice President of Development &amp; CDO</t>
  </si>
  <si>
    <t>Senior Vice President of Administration and CFO</t>
  </si>
  <si>
    <t>Banker</t>
  </si>
  <si>
    <t>Venture Capital</t>
  </si>
  <si>
    <t>Real Estate</t>
  </si>
  <si>
    <t>President &amp; CEO of Corp</t>
  </si>
  <si>
    <t>Secretary &amp; Treasurer</t>
  </si>
  <si>
    <t>Governing Board</t>
  </si>
  <si>
    <t>College Admin</t>
  </si>
  <si>
    <t>NASA Management</t>
  </si>
  <si>
    <t>Marketing Specialists</t>
  </si>
  <si>
    <t>Attorney</t>
  </si>
  <si>
    <t>Secretary</t>
  </si>
  <si>
    <t>Treasurer</t>
  </si>
  <si>
    <t>8 other members</t>
  </si>
  <si>
    <r>
      <t xml:space="preserve">Foundation Board </t>
    </r>
    <r>
      <rPr>
        <sz val="11"/>
        <color theme="1"/>
        <rFont val="Calibri"/>
        <family val="2"/>
        <scheme val="minor"/>
      </rPr>
      <t>- Board Members</t>
    </r>
  </si>
  <si>
    <t>Corp. Management Team</t>
  </si>
  <si>
    <t>Non-Profit Organization</t>
  </si>
  <si>
    <t>Statement of Purpose</t>
  </si>
  <si>
    <t>Mission Statement</t>
  </si>
  <si>
    <t>Job description of governing board.</t>
  </si>
  <si>
    <t>Vice President of Space Habitat Environment Simulators</t>
  </si>
  <si>
    <t>Mars Transportation System</t>
  </si>
  <si>
    <t>Stage 3 - Future (NASA/SpaceX)</t>
  </si>
  <si>
    <t>Stage 4 - Future (SpaceX)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</si>
</sst>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9" x14ac:knownFonts="1">
    <font>
      <sz val="11"/>
      <color theme="1"/>
      <name val="Calibri"/>
      <family val="2"/>
      <scheme val="minor"/>
    </font>
    <font>
      <sz val="10"/>
      <color rgb="FF000000"/>
      <name val="Calibri"/>
      <family val="2"/>
      <scheme val="minor"/>
    </font>
    <font>
      <b/>
      <sz val="28"/>
      <color rgb="FF000000"/>
      <name val="Arial"/>
      <family val="2"/>
    </font>
    <font>
      <b/>
      <sz val="20"/>
      <color rgb="FF000000"/>
      <name val="Arial"/>
      <family val="2"/>
    </font>
    <font>
      <b/>
      <sz val="11"/>
      <color theme="1"/>
      <name val="Calibri"/>
      <family val="2"/>
      <scheme val="minor"/>
    </font>
    <font>
      <u/>
      <sz val="11"/>
      <color theme="10"/>
      <name val="Calibri"/>
      <family val="2"/>
      <scheme val="minor"/>
    </font>
    <font>
      <b/>
      <sz val="14"/>
      <color rgb="FF000000"/>
      <name val="Times New Roman"/>
      <family val="1"/>
    </font>
    <font>
      <sz val="14"/>
      <color rgb="FF000000"/>
      <name val="Times New Roman"/>
      <family val="1"/>
    </font>
    <font>
      <b/>
      <sz val="12"/>
      <color theme="1"/>
      <name val="Arial"/>
      <family val="2"/>
    </font>
    <font>
      <b/>
      <sz val="12"/>
      <color rgb="FF000000"/>
      <name val="Arial"/>
      <family val="2"/>
    </font>
    <font>
      <b/>
      <sz val="28"/>
      <color rgb="FFC00000"/>
      <name val="Arial"/>
      <family val="2"/>
    </font>
    <font>
      <b/>
      <u/>
      <sz val="11"/>
      <color theme="1"/>
      <name val="Calibri"/>
      <family val="2"/>
      <scheme val="minor"/>
    </font>
    <font>
      <b/>
      <u/>
      <sz val="12"/>
      <color theme="1"/>
      <name val="Arial"/>
      <family val="2"/>
    </font>
    <font>
      <sz val="12"/>
      <color theme="1"/>
      <name val="Arial"/>
      <family val="2"/>
    </font>
    <font>
      <sz val="10"/>
      <color theme="1"/>
      <name val="Arial"/>
      <family val="2"/>
    </font>
    <font>
      <u/>
      <sz val="10"/>
      <color theme="10"/>
      <name val="Arial"/>
      <family val="2"/>
    </font>
    <font>
      <sz val="11"/>
      <color rgb="FF000000"/>
      <name val="Calibri"/>
      <family val="2"/>
    </font>
    <font>
      <b/>
      <sz val="11"/>
      <color rgb="FF000000"/>
      <name val="Calibri"/>
      <family val="2"/>
    </font>
    <font>
      <b/>
      <u/>
      <sz val="12"/>
      <color theme="10"/>
      <name val="Arial"/>
      <family val="2"/>
    </font>
    <font>
      <sz val="9"/>
      <color theme="1"/>
      <name val="Arial"/>
      <family val="2"/>
    </font>
    <font>
      <sz val="9"/>
      <color theme="1"/>
      <name val="Calibri"/>
      <family val="2"/>
      <scheme val="minor"/>
    </font>
    <font>
      <b/>
      <u/>
      <sz val="9"/>
      <color theme="1"/>
      <name val="Calibri"/>
      <family val="2"/>
    </font>
    <font>
      <sz val="8"/>
      <color theme="1"/>
      <name val="Calibri"/>
      <family val="2"/>
    </font>
    <font>
      <b/>
      <sz val="8"/>
      <color theme="1"/>
      <name val="Calibri"/>
      <family val="2"/>
    </font>
    <font>
      <sz val="10"/>
      <color rgb="FF000000"/>
      <name val="Arial"/>
      <family val="2"/>
    </font>
    <font>
      <u/>
      <sz val="9"/>
      <color theme="10"/>
      <name val="Calibri"/>
      <family val="2"/>
      <scheme val="minor"/>
    </font>
    <font>
      <b/>
      <sz val="9"/>
      <color theme="1"/>
      <name val="Calibri"/>
      <family val="2"/>
      <scheme val="minor"/>
    </font>
    <font>
      <sz val="9"/>
      <name val="Calibri"/>
      <family val="2"/>
      <scheme val="minor"/>
    </font>
    <font>
      <b/>
      <u/>
      <sz val="9"/>
      <name val="Calibri"/>
      <family val="2"/>
      <scheme val="minor"/>
    </font>
    <font>
      <u/>
      <sz val="9"/>
      <color theme="1"/>
      <name val="Calibri"/>
      <family val="2"/>
      <scheme val="minor"/>
    </font>
    <font>
      <b/>
      <u/>
      <sz val="9"/>
      <color theme="1"/>
      <name val="Calibri"/>
      <family val="2"/>
      <scheme val="minor"/>
    </font>
    <font>
      <sz val="11"/>
      <color theme="1"/>
      <name val="Calibri"/>
      <family val="2"/>
      <scheme val="minor"/>
    </font>
    <font>
      <b/>
      <u/>
      <sz val="11"/>
      <color theme="10"/>
      <name val="Calibri"/>
      <family val="2"/>
      <scheme val="minor"/>
    </font>
    <font>
      <b/>
      <sz val="11"/>
      <name val="Calibri"/>
      <family val="2"/>
      <scheme val="minor"/>
    </font>
    <font>
      <sz val="11"/>
      <color theme="1"/>
      <name val="Arial"/>
      <family val="2"/>
    </font>
    <font>
      <u/>
      <sz val="11"/>
      <color theme="1"/>
      <name val="Calibri"/>
      <family val="2"/>
      <scheme val="minor"/>
    </font>
    <font>
      <u val="singleAccounting"/>
      <sz val="11"/>
      <color theme="1"/>
      <name val="Calibri"/>
      <family val="2"/>
      <scheme val="minor"/>
    </font>
    <font>
      <u/>
      <sz val="14"/>
      <color theme="10"/>
      <name val="Calibri"/>
      <family val="2"/>
      <scheme val="minor"/>
    </font>
    <font>
      <sz val="14"/>
      <color rgb="FF000000"/>
      <name val="Calibri"/>
      <family val="2"/>
      <scheme val="minor"/>
    </font>
    <font>
      <sz val="11"/>
      <name val="Calibri"/>
      <family val="2"/>
      <scheme val="minor"/>
    </font>
    <font>
      <sz val="10"/>
      <color rgb="FF636B75"/>
      <name val="Arial"/>
      <family val="2"/>
    </font>
    <font>
      <i/>
      <sz val="9"/>
      <name val="Calibri"/>
      <family val="2"/>
      <scheme val="minor"/>
    </font>
    <font>
      <b/>
      <sz val="12"/>
      <color theme="1"/>
      <name val="Calibri"/>
      <family val="2"/>
      <scheme val="minor"/>
    </font>
    <font>
      <sz val="9"/>
      <color rgb="FF333333"/>
      <name val="Calibri"/>
      <family val="2"/>
      <scheme val="minor"/>
    </font>
    <font>
      <b/>
      <u/>
      <sz val="16"/>
      <color theme="10"/>
      <name val="Calibri"/>
      <family val="2"/>
      <scheme val="minor"/>
    </font>
    <font>
      <b/>
      <u/>
      <sz val="9"/>
      <color rgb="FFC00000"/>
      <name val="Calibri"/>
      <family val="2"/>
    </font>
    <font>
      <sz val="12"/>
      <color rgb="FF333333"/>
      <name val="Arial"/>
      <family val="2"/>
    </font>
    <font>
      <b/>
      <sz val="12"/>
      <color rgb="FF333333"/>
      <name val="Arial"/>
      <family val="2"/>
    </font>
    <font>
      <sz val="9"/>
      <color theme="10"/>
      <name val="Calibri"/>
      <family val="2"/>
      <scheme val="minor"/>
    </font>
    <font>
      <u/>
      <sz val="9"/>
      <name val="Calibri"/>
      <family val="2"/>
      <scheme val="minor"/>
    </font>
    <font>
      <b/>
      <sz val="9"/>
      <color rgb="FF333333"/>
      <name val="Arial"/>
      <family val="2"/>
    </font>
    <font>
      <sz val="9"/>
      <color rgb="FF333333"/>
      <name val="Arial"/>
      <family val="2"/>
    </font>
    <font>
      <b/>
      <sz val="9"/>
      <name val="Calibri"/>
      <family val="2"/>
      <scheme val="minor"/>
    </font>
    <font>
      <sz val="11"/>
      <color rgb="FFFF0000"/>
      <name val="Calibri"/>
      <family val="2"/>
      <scheme val="minor"/>
    </font>
    <font>
      <sz val="11"/>
      <color rgb="FF000000"/>
      <name val="Arial"/>
      <family val="2"/>
    </font>
    <font>
      <b/>
      <sz val="11"/>
      <color rgb="FF000000"/>
      <name val="Arial"/>
      <family val="2"/>
    </font>
    <font>
      <b/>
      <sz val="14"/>
      <color theme="1"/>
      <name val="Calibri"/>
      <family val="2"/>
      <scheme val="minor"/>
    </font>
    <font>
      <b/>
      <sz val="10"/>
      <color theme="1"/>
      <name val="Arial"/>
      <family val="2"/>
    </font>
    <font>
      <b/>
      <u/>
      <sz val="11"/>
      <color rgb="FF000000"/>
      <name val="Calibri"/>
      <family val="2"/>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00FF0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s>
  <borders count="1">
    <border>
      <left/>
      <right/>
      <top/>
      <bottom/>
      <diagonal/>
    </border>
  </borders>
  <cellStyleXfs count="4">
    <xf numFmtId="0" fontId="0" fillId="0" borderId="0"/>
    <xf numFmtId="0" fontId="5" fillId="0" borderId="0" applyNumberFormat="0" applyFill="0" applyBorder="0" applyAlignment="0" applyProtection="0"/>
    <xf numFmtId="43" fontId="31" fillId="0" borderId="0" applyFont="0" applyFill="0" applyBorder="0" applyAlignment="0" applyProtection="0"/>
    <xf numFmtId="44" fontId="31" fillId="0" borderId="0" applyFont="0" applyFill="0" applyBorder="0" applyAlignment="0" applyProtection="0"/>
  </cellStyleXfs>
  <cellXfs count="265">
    <xf numFmtId="0" fontId="0" fillId="0" borderId="0" xfId="0"/>
    <xf numFmtId="0" fontId="2" fillId="0" borderId="0" xfId="0" applyFont="1" applyAlignment="1">
      <alignment horizontal="left" vertical="top"/>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4" fillId="0" borderId="0" xfId="0" applyFont="1" applyAlignment="1">
      <alignment horizontal="center"/>
    </xf>
    <xf numFmtId="0" fontId="5" fillId="0" borderId="0" xfId="1"/>
    <xf numFmtId="0" fontId="6" fillId="0" borderId="0" xfId="0" applyFont="1"/>
    <xf numFmtId="0" fontId="7" fillId="0" borderId="0" xfId="0" applyFont="1" applyAlignment="1">
      <alignment horizontal="left" vertical="center" wrapText="1" indent="2"/>
    </xf>
    <xf numFmtId="0" fontId="8" fillId="0" borderId="0" xfId="0" applyFont="1"/>
    <xf numFmtId="0" fontId="5" fillId="0" borderId="0" xfId="1" applyAlignment="1">
      <alignment horizontal="left" vertical="top"/>
    </xf>
    <xf numFmtId="0" fontId="5" fillId="0" borderId="0" xfId="1" applyAlignment="1">
      <alignment horizontal="left" indent="2"/>
    </xf>
    <xf numFmtId="0" fontId="13" fillId="0" borderId="0" xfId="0" applyFont="1"/>
    <xf numFmtId="0" fontId="14" fillId="0" borderId="0" xfId="0" applyFont="1"/>
    <xf numFmtId="0" fontId="15" fillId="0" borderId="0" xfId="1" applyFont="1" applyAlignment="1">
      <alignment horizontal="left" indent="2"/>
    </xf>
    <xf numFmtId="0" fontId="14" fillId="0" borderId="0" xfId="0" applyFont="1" applyAlignment="1">
      <alignment horizontal="left" indent="2"/>
    </xf>
    <xf numFmtId="0" fontId="0" fillId="2" borderId="0" xfId="0" applyFill="1"/>
    <xf numFmtId="0" fontId="5" fillId="0" borderId="0" xfId="1" applyFill="1" applyAlignment="1">
      <alignment horizontal="left" indent="2"/>
    </xf>
    <xf numFmtId="0" fontId="4" fillId="0" borderId="0" xfId="0" applyFont="1" applyAlignment="1">
      <alignment horizontal="left" indent="2"/>
    </xf>
    <xf numFmtId="0" fontId="17" fillId="0" borderId="0" xfId="0" applyFont="1" applyAlignment="1">
      <alignment horizontal="left" vertical="center" wrapText="1" indent="2"/>
    </xf>
    <xf numFmtId="0" fontId="16" fillId="0" borderId="0" xfId="0" applyFont="1" applyAlignment="1">
      <alignment horizontal="left" vertical="center" wrapText="1" indent="3"/>
    </xf>
    <xf numFmtId="0" fontId="12" fillId="0" borderId="0" xfId="0" applyFont="1"/>
    <xf numFmtId="0" fontId="18" fillId="0" borderId="0" xfId="1" applyFont="1" applyFill="1" applyAlignment="1">
      <alignment horizontal="left"/>
    </xf>
    <xf numFmtId="0" fontId="4" fillId="0" borderId="0" xfId="0" applyFont="1" applyAlignment="1">
      <alignment horizontal="left" indent="3"/>
    </xf>
    <xf numFmtId="0" fontId="15" fillId="0" borderId="0" xfId="1" applyFont="1" applyAlignment="1">
      <alignment horizontal="left" indent="4"/>
    </xf>
    <xf numFmtId="0" fontId="14" fillId="0" borderId="0" xfId="0" applyFont="1" applyAlignment="1">
      <alignment horizontal="left" indent="4"/>
    </xf>
    <xf numFmtId="0" fontId="19" fillId="0" borderId="0" xfId="0" applyFont="1"/>
    <xf numFmtId="0" fontId="20" fillId="0" borderId="0" xfId="0" applyFont="1"/>
    <xf numFmtId="0" fontId="19" fillId="4" borderId="0" xfId="0" applyFont="1" applyFill="1"/>
    <xf numFmtId="0" fontId="21" fillId="0" borderId="0" xfId="0" applyFont="1"/>
    <xf numFmtId="0" fontId="22" fillId="2" borderId="0" xfId="0" applyFont="1" applyFill="1" applyAlignment="1">
      <alignment horizontal="left" vertical="center" indent="1"/>
    </xf>
    <xf numFmtId="0" fontId="22" fillId="3" borderId="0" xfId="0" applyFont="1" applyFill="1" applyAlignment="1">
      <alignment horizontal="left" vertical="center" indent="1"/>
    </xf>
    <xf numFmtId="0" fontId="22" fillId="4" borderId="0" xfId="0" applyFont="1" applyFill="1" applyAlignment="1">
      <alignment horizontal="left" vertical="center" indent="1"/>
    </xf>
    <xf numFmtId="0" fontId="22" fillId="5" borderId="0" xfId="0" applyFont="1" applyFill="1" applyAlignment="1">
      <alignment horizontal="left" vertical="center" indent="1"/>
    </xf>
    <xf numFmtId="0" fontId="23" fillId="2" borderId="0" xfId="0" applyFont="1" applyFill="1" applyAlignment="1">
      <alignment vertical="center"/>
    </xf>
    <xf numFmtId="0" fontId="23" fillId="3" borderId="0" xfId="0" applyFont="1" applyFill="1" applyAlignment="1">
      <alignment vertical="center"/>
    </xf>
    <xf numFmtId="0" fontId="23" fillId="4" borderId="0" xfId="0" applyFont="1" applyFill="1" applyAlignment="1">
      <alignment vertical="center"/>
    </xf>
    <xf numFmtId="0" fontId="23" fillId="5" borderId="0" xfId="0" applyFont="1" applyFill="1" applyAlignment="1">
      <alignment vertical="center"/>
    </xf>
    <xf numFmtId="0" fontId="24" fillId="0" borderId="0" xfId="0" applyFont="1"/>
    <xf numFmtId="0" fontId="25" fillId="0" borderId="0" xfId="1" applyFont="1" applyAlignment="1">
      <alignment horizontal="left" indent="1"/>
    </xf>
    <xf numFmtId="0" fontId="19" fillId="2" borderId="0" xfId="0" applyFont="1" applyFill="1"/>
    <xf numFmtId="0" fontId="19" fillId="6" borderId="0" xfId="0" applyFont="1" applyFill="1"/>
    <xf numFmtId="0" fontId="20" fillId="2" borderId="0" xfId="0" applyFont="1" applyFill="1"/>
    <xf numFmtId="0" fontId="28" fillId="0" borderId="0" xfId="0" applyFont="1" applyAlignment="1">
      <alignment horizontal="left"/>
    </xf>
    <xf numFmtId="0" fontId="29" fillId="0" borderId="0" xfId="0" applyFont="1" applyAlignment="1">
      <alignment horizontal="left"/>
    </xf>
    <xf numFmtId="0" fontId="30" fillId="0" borderId="0" xfId="0" applyFont="1" applyAlignment="1">
      <alignment horizontal="left"/>
    </xf>
    <xf numFmtId="0" fontId="27" fillId="0" borderId="0" xfId="0" applyFont="1" applyAlignment="1">
      <alignment horizontal="left" indent="1"/>
    </xf>
    <xf numFmtId="0" fontId="20" fillId="6" borderId="0" xfId="0" applyFont="1" applyFill="1"/>
    <xf numFmtId="0" fontId="20" fillId="4" borderId="0" xfId="0" applyFont="1" applyFill="1"/>
    <xf numFmtId="0" fontId="20" fillId="0" borderId="0" xfId="0" applyFont="1" applyAlignment="1">
      <alignment horizontal="left" indent="1"/>
    </xf>
    <xf numFmtId="0" fontId="20" fillId="0" borderId="0" xfId="0" applyFont="1" applyFill="1"/>
    <xf numFmtId="0" fontId="25" fillId="0" borderId="0" xfId="1" applyFont="1" applyFill="1" applyAlignment="1">
      <alignment horizontal="left" indent="1"/>
    </xf>
    <xf numFmtId="0" fontId="25" fillId="0" borderId="0" xfId="1" applyFont="1" applyFill="1" applyAlignment="1">
      <alignment horizontal="left" wrapText="1" indent="1"/>
    </xf>
    <xf numFmtId="0" fontId="0" fillId="0" borderId="0" xfId="0" applyFill="1"/>
    <xf numFmtId="0" fontId="25" fillId="0" borderId="0" xfId="1" applyFont="1" applyAlignment="1">
      <alignment horizontal="left" vertical="center" wrapText="1" indent="1"/>
    </xf>
    <xf numFmtId="0" fontId="20" fillId="0" borderId="0" xfId="0" applyFont="1" applyFill="1" applyAlignment="1">
      <alignment horizontal="left" indent="1"/>
    </xf>
    <xf numFmtId="0" fontId="0" fillId="0" borderId="0" xfId="0" applyAlignment="1">
      <alignment wrapText="1"/>
    </xf>
    <xf numFmtId="0" fontId="4" fillId="0" borderId="0" xfId="0" applyFont="1" applyAlignment="1">
      <alignment wrapText="1"/>
    </xf>
    <xf numFmtId="0" fontId="5" fillId="0" borderId="0" xfId="1" applyAlignment="1">
      <alignment wrapText="1"/>
    </xf>
    <xf numFmtId="0" fontId="4" fillId="7" borderId="0" xfId="0" applyFont="1" applyFill="1" applyAlignment="1">
      <alignment wrapText="1"/>
    </xf>
    <xf numFmtId="0" fontId="0" fillId="0" borderId="0" xfId="0" applyAlignment="1">
      <alignment horizontal="center"/>
    </xf>
    <xf numFmtId="0" fontId="0" fillId="0" borderId="0" xfId="0" applyFill="1" applyAlignment="1">
      <alignment horizontal="center"/>
    </xf>
    <xf numFmtId="0" fontId="0" fillId="8" borderId="0" xfId="0" applyFill="1" applyAlignment="1">
      <alignment horizontal="center"/>
    </xf>
    <xf numFmtId="0" fontId="0" fillId="2" borderId="0" xfId="0" applyFill="1" applyAlignment="1">
      <alignment horizontal="center"/>
    </xf>
    <xf numFmtId="0" fontId="4" fillId="4" borderId="0" xfId="0" applyFont="1" applyFill="1" applyAlignment="1">
      <alignment horizontal="center"/>
    </xf>
    <xf numFmtId="0" fontId="0" fillId="0" borderId="0" xfId="0" applyFont="1" applyFill="1" applyAlignment="1">
      <alignment wrapText="1"/>
    </xf>
    <xf numFmtId="165" fontId="4" fillId="4" borderId="0" xfId="3" applyNumberFormat="1" applyFont="1" applyFill="1" applyAlignment="1">
      <alignment horizontal="center"/>
    </xf>
    <xf numFmtId="0" fontId="5" fillId="0" borderId="0" xfId="1" applyAlignment="1">
      <alignment horizontal="center" vertical="top"/>
    </xf>
    <xf numFmtId="2" fontId="0" fillId="2" borderId="0" xfId="0" applyNumberFormat="1" applyFill="1" applyAlignment="1">
      <alignment horizontal="center"/>
    </xf>
    <xf numFmtId="0" fontId="0" fillId="8" borderId="0" xfId="0" applyFill="1"/>
    <xf numFmtId="165" fontId="0" fillId="0" borderId="0" xfId="0" applyNumberFormat="1" applyFill="1" applyAlignment="1">
      <alignment horizontal="center"/>
    </xf>
    <xf numFmtId="165" fontId="0" fillId="2" borderId="0" xfId="3" applyNumberFormat="1" applyFont="1" applyFill="1" applyAlignment="1">
      <alignment horizontal="center"/>
    </xf>
    <xf numFmtId="165" fontId="4" fillId="8" borderId="0" xfId="3" applyNumberFormat="1" applyFont="1" applyFill="1" applyAlignment="1">
      <alignment horizontal="center"/>
    </xf>
    <xf numFmtId="165" fontId="0" fillId="2" borderId="0" xfId="0" applyNumberFormat="1" applyFill="1" applyAlignment="1">
      <alignment horizontal="center"/>
    </xf>
    <xf numFmtId="165" fontId="0" fillId="0" borderId="0" xfId="3" applyNumberFormat="1" applyFont="1" applyFill="1" applyAlignment="1">
      <alignment horizontal="center"/>
    </xf>
    <xf numFmtId="165" fontId="31" fillId="2" borderId="0" xfId="3" applyNumberFormat="1" applyFont="1" applyFill="1" applyAlignment="1">
      <alignment horizontal="center"/>
    </xf>
    <xf numFmtId="0" fontId="0" fillId="4" borderId="0" xfId="0" applyFill="1"/>
    <xf numFmtId="164" fontId="4" fillId="8" borderId="0" xfId="2" applyNumberFormat="1" applyFont="1" applyFill="1" applyAlignment="1">
      <alignment horizontal="center"/>
    </xf>
    <xf numFmtId="165" fontId="0" fillId="8" borderId="0" xfId="0" applyNumberFormat="1" applyFill="1" applyAlignment="1">
      <alignment horizontal="center"/>
    </xf>
    <xf numFmtId="165" fontId="0" fillId="8" borderId="0" xfId="3" applyNumberFormat="1" applyFont="1" applyFill="1" applyAlignment="1">
      <alignment horizontal="center"/>
    </xf>
    <xf numFmtId="0" fontId="0" fillId="0" borderId="0" xfId="0" applyAlignment="1">
      <alignment wrapText="1"/>
    </xf>
    <xf numFmtId="1" fontId="4" fillId="4" borderId="0" xfId="0" applyNumberFormat="1" applyFont="1" applyFill="1" applyAlignment="1">
      <alignment horizontal="center"/>
    </xf>
    <xf numFmtId="165" fontId="4" fillId="4" borderId="0" xfId="0" applyNumberFormat="1" applyFont="1" applyFill="1" applyAlignment="1">
      <alignment horizontal="center"/>
    </xf>
    <xf numFmtId="164" fontId="4" fillId="4" borderId="0" xfId="2" applyNumberFormat="1" applyFont="1" applyFill="1" applyAlignment="1">
      <alignment horizontal="center"/>
    </xf>
    <xf numFmtId="0" fontId="33" fillId="0" borderId="0" xfId="1" applyFont="1" applyAlignment="1">
      <alignment horizontal="center" vertical="top"/>
    </xf>
    <xf numFmtId="0" fontId="33" fillId="0" borderId="0" xfId="1" applyFont="1" applyAlignment="1">
      <alignment horizontal="center"/>
    </xf>
    <xf numFmtId="164" fontId="4" fillId="0" borderId="0" xfId="2" applyNumberFormat="1" applyFont="1" applyFill="1" applyAlignment="1">
      <alignment horizontal="center"/>
    </xf>
    <xf numFmtId="0" fontId="0" fillId="0" borderId="0" xfId="0" applyFont="1"/>
    <xf numFmtId="0" fontId="34" fillId="0" borderId="0" xfId="0" applyFont="1" applyAlignment="1">
      <alignment wrapText="1"/>
    </xf>
    <xf numFmtId="0" fontId="31" fillId="0" borderId="0" xfId="0" applyFont="1"/>
    <xf numFmtId="164" fontId="0" fillId="0" borderId="0" xfId="2" applyNumberFormat="1" applyFont="1"/>
    <xf numFmtId="165" fontId="0" fillId="0" borderId="0" xfId="3" applyNumberFormat="1" applyFont="1"/>
    <xf numFmtId="165" fontId="31" fillId="0" borderId="0" xfId="3" applyNumberFormat="1" applyFont="1" applyFill="1" applyAlignment="1">
      <alignment horizontal="center"/>
    </xf>
    <xf numFmtId="164" fontId="31" fillId="0" borderId="0" xfId="2" applyNumberFormat="1" applyFont="1" applyFill="1" applyAlignment="1">
      <alignment horizontal="center"/>
    </xf>
    <xf numFmtId="164" fontId="31" fillId="2" borderId="0" xfId="2" applyNumberFormat="1" applyFont="1" applyFill="1" applyAlignment="1">
      <alignment horizontal="center"/>
    </xf>
    <xf numFmtId="164" fontId="0" fillId="0" borderId="0" xfId="2" applyNumberFormat="1" applyFont="1" applyFill="1"/>
    <xf numFmtId="0" fontId="31" fillId="0" borderId="0" xfId="0" applyFont="1" applyFill="1"/>
    <xf numFmtId="165" fontId="0" fillId="2" borderId="0" xfId="3" applyNumberFormat="1" applyFont="1" applyFill="1"/>
    <xf numFmtId="165" fontId="0" fillId="2" borderId="0" xfId="0" applyNumberFormat="1" applyFill="1"/>
    <xf numFmtId="0" fontId="0" fillId="0" borderId="0" xfId="0" applyAlignment="1">
      <alignment horizontal="left" indent="1"/>
    </xf>
    <xf numFmtId="0" fontId="35" fillId="0" borderId="0" xfId="0" applyFont="1"/>
    <xf numFmtId="0" fontId="11" fillId="0" borderId="0" xfId="0" applyFont="1"/>
    <xf numFmtId="0" fontId="0" fillId="0" borderId="0" xfId="0" applyAlignment="1">
      <alignment horizontal="left" wrapText="1" indent="1"/>
    </xf>
    <xf numFmtId="165" fontId="36" fillId="0" borderId="0" xfId="3" applyNumberFormat="1" applyFont="1"/>
    <xf numFmtId="0" fontId="0" fillId="0" borderId="0" xfId="0" applyAlignment="1">
      <alignment horizontal="right"/>
    </xf>
    <xf numFmtId="0" fontId="0" fillId="0" borderId="0" xfId="0" applyAlignment="1">
      <alignment horizontal="left" wrapText="1"/>
    </xf>
    <xf numFmtId="164" fontId="0" fillId="4" borderId="0" xfId="2" applyNumberFormat="1" applyFont="1" applyFill="1"/>
    <xf numFmtId="164" fontId="0" fillId="4" borderId="0" xfId="2" applyNumberFormat="1" applyFont="1" applyFill="1" applyAlignment="1">
      <alignment wrapText="1"/>
    </xf>
    <xf numFmtId="0" fontId="0" fillId="0" borderId="0" xfId="0" applyFont="1" applyAlignment="1">
      <alignment wrapText="1"/>
    </xf>
    <xf numFmtId="0" fontId="38" fillId="0" borderId="0" xfId="0" applyFont="1" applyAlignment="1">
      <alignment horizontal="left" vertical="center" wrapText="1" indent="2"/>
    </xf>
    <xf numFmtId="0" fontId="38" fillId="0" borderId="0" xfId="0" applyFont="1" applyAlignment="1">
      <alignment horizontal="left" vertical="center" wrapText="1" indent="4"/>
    </xf>
    <xf numFmtId="0" fontId="37" fillId="0" borderId="0" xfId="1" applyFont="1" applyAlignment="1">
      <alignment horizontal="left" vertical="center" wrapText="1" indent="4"/>
    </xf>
    <xf numFmtId="0" fontId="0" fillId="6" borderId="0" xfId="0" applyFill="1"/>
    <xf numFmtId="0" fontId="20" fillId="0" borderId="0" xfId="0" applyFont="1" applyAlignment="1">
      <alignment horizontal="left" indent="2"/>
    </xf>
    <xf numFmtId="0" fontId="26" fillId="0" borderId="0" xfId="0" applyFont="1" applyAlignment="1">
      <alignment horizontal="left" indent="1"/>
    </xf>
    <xf numFmtId="0" fontId="25" fillId="0" borderId="0" xfId="1" applyFont="1" applyAlignment="1">
      <alignment horizontal="left" indent="2"/>
    </xf>
    <xf numFmtId="0" fontId="30" fillId="0" borderId="0" xfId="0" applyFont="1"/>
    <xf numFmtId="0" fontId="25" fillId="0" borderId="0" xfId="1" applyFont="1"/>
    <xf numFmtId="0" fontId="39" fillId="0" borderId="0" xfId="1" applyFont="1" applyAlignment="1">
      <alignment horizontal="left" indent="1"/>
    </xf>
    <xf numFmtId="0" fontId="39" fillId="0" borderId="0" xfId="1" applyFont="1" applyAlignment="1">
      <alignment horizontal="left" indent="2"/>
    </xf>
    <xf numFmtId="0" fontId="20" fillId="0" borderId="0" xfId="0" applyFont="1" applyFill="1" applyAlignment="1">
      <alignment horizontal="left" indent="2"/>
    </xf>
    <xf numFmtId="0" fontId="25" fillId="0" borderId="0" xfId="1" applyFont="1" applyFill="1" applyAlignment="1">
      <alignment horizontal="left" indent="2"/>
    </xf>
    <xf numFmtId="0" fontId="30" fillId="0" borderId="0" xfId="0" applyFont="1" applyAlignment="1">
      <alignment horizontal="center"/>
    </xf>
    <xf numFmtId="0" fontId="30" fillId="0" borderId="0" xfId="0" applyFont="1" applyFill="1" applyAlignment="1">
      <alignment horizontal="left"/>
    </xf>
    <xf numFmtId="0" fontId="27" fillId="0" borderId="0" xfId="0" applyFont="1" applyFill="1" applyAlignment="1">
      <alignment horizontal="left" indent="1"/>
    </xf>
    <xf numFmtId="0" fontId="30" fillId="0" borderId="0" xfId="0" applyFont="1" applyFill="1"/>
    <xf numFmtId="0" fontId="25" fillId="0" borderId="0" xfId="1" applyFont="1" applyFill="1"/>
    <xf numFmtId="0" fontId="26" fillId="0" borderId="0" xfId="0" applyFont="1" applyFill="1" applyAlignment="1">
      <alignment horizontal="left" indent="1"/>
    </xf>
    <xf numFmtId="0" fontId="25" fillId="0" borderId="0" xfId="1" applyFont="1" applyFill="1" applyAlignment="1">
      <alignment horizontal="left" vertical="center" wrapText="1" indent="1"/>
    </xf>
    <xf numFmtId="0" fontId="20" fillId="0" borderId="0" xfId="0" applyFont="1" applyAlignment="1">
      <alignment horizontal="center"/>
    </xf>
    <xf numFmtId="0" fontId="26" fillId="0" borderId="0" xfId="0" applyFont="1" applyAlignment="1">
      <alignment horizontal="center"/>
    </xf>
    <xf numFmtId="0" fontId="20" fillId="0" borderId="0" xfId="0" applyFont="1" applyAlignment="1">
      <alignment wrapText="1"/>
    </xf>
    <xf numFmtId="0" fontId="25" fillId="0" borderId="0" xfId="1" applyFont="1" applyAlignment="1">
      <alignment horizontal="center"/>
    </xf>
    <xf numFmtId="0" fontId="20" fillId="0" borderId="0" xfId="0" applyFont="1" applyAlignment="1">
      <alignment horizontal="left" wrapText="1"/>
    </xf>
    <xf numFmtId="0" fontId="20" fillId="0" borderId="0" xfId="0" applyFont="1" applyFill="1" applyAlignment="1">
      <alignment wrapText="1"/>
    </xf>
    <xf numFmtId="0" fontId="27" fillId="0" borderId="0" xfId="0" applyFont="1" applyAlignment="1">
      <alignment wrapText="1"/>
    </xf>
    <xf numFmtId="0" fontId="25" fillId="0" borderId="0" xfId="1" applyFont="1" applyAlignment="1">
      <alignment wrapText="1"/>
    </xf>
    <xf numFmtId="0" fontId="27" fillId="0" borderId="0" xfId="1" applyFont="1" applyAlignment="1">
      <alignment horizontal="left" vertical="center" wrapText="1" indent="1"/>
    </xf>
    <xf numFmtId="0" fontId="27" fillId="4" borderId="0" xfId="1" applyFont="1" applyFill="1" applyAlignment="1">
      <alignment horizontal="left" vertical="center" wrapText="1" indent="1"/>
    </xf>
    <xf numFmtId="0" fontId="0" fillId="0" borderId="0" xfId="0" applyAlignment="1">
      <alignment vertical="top"/>
    </xf>
    <xf numFmtId="0" fontId="25" fillId="0" borderId="0" xfId="1" applyFont="1" applyAlignment="1">
      <alignment horizontal="left" vertical="top" wrapText="1" indent="1"/>
    </xf>
    <xf numFmtId="0" fontId="25" fillId="0" borderId="0" xfId="1" applyFont="1" applyFill="1" applyAlignment="1">
      <alignment horizontal="left" vertical="top" indent="1"/>
    </xf>
    <xf numFmtId="0" fontId="27" fillId="0" borderId="0" xfId="1" applyFont="1" applyFill="1" applyAlignment="1">
      <alignment horizontal="left" vertical="center" wrapText="1" indent="1"/>
    </xf>
    <xf numFmtId="0" fontId="43" fillId="0" borderId="0" xfId="0" applyFont="1" applyAlignment="1">
      <alignment horizontal="center"/>
    </xf>
    <xf numFmtId="0" fontId="27" fillId="0" borderId="0" xfId="0" applyFont="1" applyAlignment="1">
      <alignment vertical="top" wrapText="1"/>
    </xf>
    <xf numFmtId="0" fontId="20" fillId="0" borderId="0" xfId="0" applyFont="1" applyFill="1" applyAlignment="1">
      <alignment vertical="top" wrapText="1"/>
    </xf>
    <xf numFmtId="0" fontId="40" fillId="0" borderId="0" xfId="0" applyFont="1" applyAlignment="1">
      <alignment vertical="top" wrapText="1"/>
    </xf>
    <xf numFmtId="0" fontId="43" fillId="0" borderId="0" xfId="0" applyFont="1" applyAlignment="1">
      <alignment vertical="top" wrapText="1"/>
    </xf>
    <xf numFmtId="0" fontId="25" fillId="0" borderId="0" xfId="1" applyFont="1" applyFill="1" applyAlignment="1">
      <alignment horizontal="left" vertical="top" indent="3"/>
    </xf>
    <xf numFmtId="0" fontId="25" fillId="0" borderId="0" xfId="1" applyFont="1" applyAlignment="1">
      <alignment horizontal="left" vertical="top"/>
    </xf>
    <xf numFmtId="0" fontId="25" fillId="0" borderId="0" xfId="1" applyFont="1" applyAlignment="1">
      <alignment horizontal="left" vertical="top" wrapText="1"/>
    </xf>
    <xf numFmtId="0" fontId="20" fillId="0" borderId="0" xfId="0" applyFont="1" applyAlignment="1">
      <alignment vertical="top"/>
    </xf>
    <xf numFmtId="0" fontId="4" fillId="0" borderId="0" xfId="0" applyFont="1"/>
    <xf numFmtId="0" fontId="44" fillId="0" borderId="0" xfId="1" applyFont="1"/>
    <xf numFmtId="0" fontId="20" fillId="0" borderId="0" xfId="0" applyFont="1" applyAlignment="1">
      <alignment wrapText="1"/>
    </xf>
    <xf numFmtId="0" fontId="46" fillId="0" borderId="0" xfId="0" applyFont="1" applyAlignment="1">
      <alignment horizontal="left" vertical="center" wrapText="1" indent="1"/>
    </xf>
    <xf numFmtId="0" fontId="47" fillId="0" borderId="0" xfId="0" applyFont="1" applyAlignment="1">
      <alignment vertical="center" wrapText="1"/>
    </xf>
    <xf numFmtId="0" fontId="25" fillId="0" borderId="0" xfId="1" applyFont="1" applyFill="1" applyAlignment="1">
      <alignment horizontal="left" vertical="top"/>
    </xf>
    <xf numFmtId="0" fontId="26" fillId="0" borderId="0" xfId="0" applyFont="1" applyAlignment="1">
      <alignment horizontal="center" wrapText="1"/>
    </xf>
    <xf numFmtId="0" fontId="25" fillId="0" borderId="0" xfId="1" applyFont="1" applyAlignment="1">
      <alignment horizontal="center" vertical="center" wrapText="1"/>
    </xf>
    <xf numFmtId="0" fontId="48" fillId="0" borderId="0" xfId="1" applyFont="1" applyAlignment="1">
      <alignment horizontal="center" vertical="center" wrapText="1"/>
    </xf>
    <xf numFmtId="0" fontId="25" fillId="0" borderId="0" xfId="1" applyFont="1" applyFill="1" applyAlignment="1">
      <alignment horizontal="left" vertical="top" indent="2"/>
    </xf>
    <xf numFmtId="0" fontId="27" fillId="0" borderId="0" xfId="1" applyFont="1" applyAlignment="1">
      <alignment horizontal="center" vertical="center" wrapText="1"/>
    </xf>
    <xf numFmtId="0" fontId="27" fillId="0" borderId="0" xfId="0" applyFont="1" applyAlignment="1">
      <alignment horizontal="center"/>
    </xf>
    <xf numFmtId="0" fontId="49" fillId="0" borderId="0" xfId="1" applyFont="1" applyAlignment="1">
      <alignment horizontal="left" vertical="center" wrapText="1" indent="1"/>
    </xf>
    <xf numFmtId="0" fontId="39" fillId="0" borderId="0" xfId="0" applyFont="1"/>
    <xf numFmtId="0" fontId="51" fillId="0" borderId="0" xfId="0" applyFont="1" applyAlignment="1">
      <alignment horizontal="left" vertical="center" wrapText="1" indent="1"/>
    </xf>
    <xf numFmtId="0" fontId="27" fillId="6" borderId="0" xfId="0" applyFont="1" applyFill="1" applyAlignment="1">
      <alignment horizontal="center"/>
    </xf>
    <xf numFmtId="0" fontId="27" fillId="6" borderId="0" xfId="1" applyFont="1" applyFill="1" applyAlignment="1">
      <alignment horizontal="center" vertical="center" wrapText="1"/>
    </xf>
    <xf numFmtId="0" fontId="25" fillId="0" borderId="0" xfId="1" applyFont="1" applyAlignment="1">
      <alignment horizontal="left" vertical="top" indent="1"/>
    </xf>
    <xf numFmtId="0" fontId="27" fillId="8" borderId="0" xfId="1" applyFont="1" applyFill="1" applyAlignment="1">
      <alignment horizontal="center" vertical="center" wrapText="1"/>
    </xf>
    <xf numFmtId="0" fontId="25" fillId="0" borderId="0" xfId="1" applyFont="1" applyAlignment="1">
      <alignment horizontal="left" indent="3"/>
    </xf>
    <xf numFmtId="0" fontId="25" fillId="0" borderId="0" xfId="1" applyFont="1" applyAlignment="1">
      <alignment horizontal="left" vertical="top" wrapText="1" indent="2"/>
    </xf>
    <xf numFmtId="0" fontId="25" fillId="0" borderId="0" xfId="1" applyFont="1" applyAlignment="1">
      <alignment horizontal="left" vertical="top" wrapText="1" indent="3"/>
    </xf>
    <xf numFmtId="0" fontId="25" fillId="8" borderId="0" xfId="1" applyFont="1" applyFill="1" applyAlignment="1">
      <alignment horizontal="center" vertical="center" wrapText="1"/>
    </xf>
    <xf numFmtId="0" fontId="25" fillId="8" borderId="0" xfId="1" applyFont="1" applyFill="1" applyAlignment="1">
      <alignment horizontal="center"/>
    </xf>
    <xf numFmtId="0" fontId="25" fillId="0" borderId="0" xfId="1" applyFont="1" applyAlignment="1">
      <alignment horizontal="left" vertical="top" indent="2"/>
    </xf>
    <xf numFmtId="0" fontId="25" fillId="0" borderId="0" xfId="1" applyFont="1" applyAlignment="1">
      <alignment horizontal="left" vertical="top" indent="3"/>
    </xf>
    <xf numFmtId="0" fontId="20" fillId="0" borderId="0" xfId="0" applyFont="1" applyAlignment="1">
      <alignment horizontal="left" vertical="top" wrapText="1"/>
    </xf>
    <xf numFmtId="0" fontId="30" fillId="0" borderId="0" xfId="0" applyFont="1" applyAlignment="1">
      <alignment horizontal="center" vertical="center"/>
    </xf>
    <xf numFmtId="0" fontId="20" fillId="0" borderId="0" xfId="0" applyFont="1" applyAlignment="1">
      <alignment horizontal="center" vertical="center"/>
    </xf>
    <xf numFmtId="3" fontId="20" fillId="0" borderId="0" xfId="0" applyNumberFormat="1" applyFont="1" applyAlignment="1">
      <alignment horizontal="center" vertical="center"/>
    </xf>
    <xf numFmtId="0" fontId="26" fillId="7" borderId="0" xfId="0" applyFont="1" applyFill="1" applyAlignment="1">
      <alignment vertical="top"/>
    </xf>
    <xf numFmtId="0" fontId="20" fillId="0" borderId="0" xfId="0" quotePrefix="1" applyFont="1" applyAlignment="1">
      <alignment horizontal="center" vertical="center"/>
    </xf>
    <xf numFmtId="0" fontId="26" fillId="7" borderId="0" xfId="0" applyFont="1" applyFill="1" applyAlignment="1">
      <alignment horizontal="center" vertical="top"/>
    </xf>
    <xf numFmtId="0" fontId="25" fillId="0" borderId="0" xfId="1" applyFont="1" applyAlignment="1">
      <alignment horizontal="center" vertical="top" wrapText="1"/>
    </xf>
    <xf numFmtId="0" fontId="20" fillId="0" borderId="0" xfId="0" applyFont="1" applyAlignment="1">
      <alignment horizontal="center" vertical="top"/>
    </xf>
    <xf numFmtId="0" fontId="20" fillId="0" borderId="0" xfId="0" applyFont="1" applyAlignment="1">
      <alignment horizontal="center" vertical="top" wrapText="1"/>
    </xf>
    <xf numFmtId="3" fontId="20" fillId="0" borderId="0" xfId="0" quotePrefix="1" applyNumberFormat="1" applyFont="1" applyAlignment="1">
      <alignment horizontal="center" vertical="center"/>
    </xf>
    <xf numFmtId="0" fontId="20" fillId="6" borderId="0" xfId="0" quotePrefix="1" applyFont="1" applyFill="1" applyAlignment="1">
      <alignment horizontal="center" vertical="center"/>
    </xf>
    <xf numFmtId="0" fontId="25" fillId="0" borderId="0" xfId="1" applyFont="1" applyAlignment="1">
      <alignment horizontal="left" vertical="center" wrapText="1" indent="2"/>
    </xf>
    <xf numFmtId="0" fontId="52" fillId="7" borderId="0" xfId="1" applyFont="1" applyFill="1" applyAlignment="1">
      <alignment horizontal="left" vertical="top"/>
    </xf>
    <xf numFmtId="0" fontId="25" fillId="0" borderId="0" xfId="1" applyFont="1" applyFill="1" applyAlignment="1">
      <alignment horizontal="left" vertical="top" indent="4"/>
    </xf>
    <xf numFmtId="0" fontId="25" fillId="0" borderId="0" xfId="1" applyFont="1" applyAlignment="1">
      <alignment horizontal="left" vertical="top" wrapText="1" indent="4"/>
    </xf>
    <xf numFmtId="0" fontId="25" fillId="0" borderId="0" xfId="1" applyFont="1" applyAlignment="1">
      <alignment horizontal="left" indent="4"/>
    </xf>
    <xf numFmtId="0" fontId="25" fillId="0" borderId="0" xfId="1" applyFont="1" applyAlignment="1">
      <alignment horizontal="left" vertical="top" indent="4"/>
    </xf>
    <xf numFmtId="0" fontId="20" fillId="0" borderId="0" xfId="0" applyFont="1" applyAlignment="1">
      <alignment wrapText="1"/>
    </xf>
    <xf numFmtId="0" fontId="25" fillId="0" borderId="0" xfId="1" applyFont="1" applyAlignment="1">
      <alignment horizontal="left" vertical="top" wrapText="1"/>
    </xf>
    <xf numFmtId="0" fontId="0" fillId="0" borderId="0" xfId="0" applyAlignment="1">
      <alignment horizontal="left" indent="1"/>
    </xf>
    <xf numFmtId="0" fontId="4" fillId="0" borderId="0" xfId="0" applyFont="1" applyFill="1"/>
    <xf numFmtId="0" fontId="56" fillId="0" borderId="0" xfId="0" applyFont="1" applyFill="1"/>
    <xf numFmtId="0" fontId="57" fillId="0" borderId="0" xfId="0" applyFont="1" applyAlignment="1">
      <alignment horizontal="left" vertical="center"/>
    </xf>
    <xf numFmtId="0" fontId="0" fillId="0" borderId="0" xfId="0" applyAlignment="1">
      <alignment horizontal="left" vertical="center" indent="2"/>
    </xf>
    <xf numFmtId="0" fontId="5" fillId="0" borderId="0" xfId="1" applyAlignment="1">
      <alignment horizontal="left" vertical="center" indent="4"/>
    </xf>
    <xf numFmtId="0" fontId="14" fillId="0" borderId="0" xfId="0" applyFont="1" applyAlignment="1">
      <alignment horizontal="left" vertical="center" indent="4"/>
    </xf>
    <xf numFmtId="0" fontId="5" fillId="0" borderId="0" xfId="1" applyAlignment="1">
      <alignment horizontal="left" indent="3"/>
    </xf>
    <xf numFmtId="0" fontId="5" fillId="0" borderId="0" xfId="1" applyAlignment="1">
      <alignment horizontal="left" indent="4"/>
    </xf>
    <xf numFmtId="0" fontId="0" fillId="0" borderId="0" xfId="0" applyAlignment="1">
      <alignment horizontal="left" wrapText="1" indent="3"/>
    </xf>
    <xf numFmtId="0" fontId="11" fillId="0" borderId="0" xfId="0" applyFont="1" applyAlignment="1">
      <alignment horizontal="left" indent="2"/>
    </xf>
    <xf numFmtId="0" fontId="58" fillId="0" borderId="0" xfId="0" applyFont="1" applyAlignment="1">
      <alignment horizontal="left" vertical="center" wrapText="1" indent="2"/>
    </xf>
    <xf numFmtId="0" fontId="50" fillId="0" borderId="0" xfId="0" applyFont="1" applyFill="1" applyAlignment="1">
      <alignment vertical="center" wrapText="1"/>
    </xf>
    <xf numFmtId="0" fontId="20" fillId="0" borderId="0" xfId="0" applyFont="1" applyFill="1" applyAlignment="1">
      <alignment vertical="center" wrapText="1"/>
    </xf>
    <xf numFmtId="0" fontId="25" fillId="0" borderId="0" xfId="1" applyFont="1" applyFill="1" applyAlignment="1">
      <alignment vertical="center" wrapText="1"/>
    </xf>
    <xf numFmtId="0" fontId="0" fillId="0" borderId="0" xfId="0" applyFont="1" applyAlignment="1">
      <alignment vertical="top" wrapText="1"/>
    </xf>
    <xf numFmtId="0" fontId="11" fillId="0" borderId="0" xfId="0" applyFont="1" applyAlignment="1">
      <alignment horizontal="left" vertical="top" indent="3"/>
    </xf>
    <xf numFmtId="0" fontId="0" fillId="0" borderId="0" xfId="0" applyFont="1" applyAlignment="1">
      <alignment horizontal="left" vertical="top" wrapText="1" indent="3"/>
    </xf>
    <xf numFmtId="0" fontId="11" fillId="0" borderId="0" xfId="0" applyFont="1" applyAlignment="1">
      <alignment horizontal="left" vertical="top" wrapText="1" indent="3"/>
    </xf>
    <xf numFmtId="0" fontId="58" fillId="0" borderId="0" xfId="0" applyFon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wrapText="1" indent="3"/>
    </xf>
    <xf numFmtId="0" fontId="0" fillId="0" borderId="0" xfId="0" applyAlignment="1">
      <alignment horizontal="left" vertical="top" indent="3"/>
    </xf>
    <xf numFmtId="0" fontId="0" fillId="0" borderId="0" xfId="0" applyAlignment="1">
      <alignment horizontal="left" vertical="top" indent="4"/>
    </xf>
    <xf numFmtId="0" fontId="58" fillId="0" borderId="0" xfId="0" applyFont="1" applyAlignment="1">
      <alignment horizontal="left" vertical="top" wrapText="1" indent="3"/>
    </xf>
    <xf numFmtId="0" fontId="5" fillId="0" borderId="0" xfId="1" applyFill="1" applyAlignment="1">
      <alignment horizontal="left" indent="3"/>
    </xf>
    <xf numFmtId="0" fontId="0" fillId="0" borderId="0" xfId="0" applyAlignment="1">
      <alignment horizontal="left" indent="6"/>
    </xf>
    <xf numFmtId="0" fontId="42" fillId="0" borderId="0" xfId="0" applyFont="1" applyAlignment="1">
      <alignment horizontal="left"/>
    </xf>
    <xf numFmtId="0" fontId="53" fillId="0" borderId="0" xfId="0" applyFont="1" applyAlignment="1">
      <alignment horizontal="left" indent="1"/>
    </xf>
    <xf numFmtId="44" fontId="0" fillId="0" borderId="0" xfId="3" applyFont="1"/>
    <xf numFmtId="0" fontId="11" fillId="0" borderId="0" xfId="0" applyFont="1" applyAlignment="1">
      <alignment horizontal="center"/>
    </xf>
    <xf numFmtId="44" fontId="4" fillId="2" borderId="0" xfId="3" applyFont="1" applyFill="1"/>
    <xf numFmtId="44" fontId="0" fillId="0" borderId="0" xfId="3" applyFont="1" applyFill="1"/>
    <xf numFmtId="0" fontId="39" fillId="0" borderId="0" xfId="1" applyFont="1" applyAlignment="1">
      <alignment horizontal="left" indent="6"/>
    </xf>
    <xf numFmtId="0" fontId="0" fillId="0" borderId="0" xfId="0" applyAlignment="1">
      <alignment horizontal="left" indent="7"/>
    </xf>
    <xf numFmtId="0" fontId="0" fillId="0" borderId="0" xfId="0" applyAlignment="1">
      <alignment horizontal="left" indent="8"/>
    </xf>
    <xf numFmtId="0" fontId="58" fillId="0" borderId="0" xfId="0" applyFont="1" applyAlignment="1">
      <alignment horizontal="center" vertical="center" wrapText="1"/>
    </xf>
    <xf numFmtId="0" fontId="0" fillId="9" borderId="0" xfId="0" applyFill="1"/>
    <xf numFmtId="44" fontId="0" fillId="9" borderId="0" xfId="3" applyFont="1" applyFill="1"/>
    <xf numFmtId="0" fontId="5" fillId="10" borderId="0" xfId="1" applyFill="1"/>
    <xf numFmtId="44" fontId="0" fillId="10" borderId="0" xfId="3" applyFont="1" applyFill="1"/>
    <xf numFmtId="0" fontId="0" fillId="10" borderId="0" xfId="0" applyFill="1"/>
    <xf numFmtId="0" fontId="0" fillId="0" borderId="0" xfId="0" applyFont="1" applyFill="1" applyAlignment="1">
      <alignment horizontal="left" indent="2"/>
    </xf>
    <xf numFmtId="0" fontId="0" fillId="0" borderId="0" xfId="0" applyFont="1" applyAlignment="1">
      <alignment horizontal="left" indent="4"/>
    </xf>
    <xf numFmtId="0" fontId="0" fillId="0" borderId="0" xfId="0" applyFont="1" applyAlignment="1">
      <alignment horizontal="left" indent="2"/>
    </xf>
    <xf numFmtId="0" fontId="0" fillId="0" borderId="0" xfId="0" applyFont="1" applyFill="1"/>
    <xf numFmtId="0" fontId="54" fillId="0" borderId="0" xfId="0" applyFont="1" applyAlignment="1">
      <alignment horizontal="left" vertical="center" wrapText="1"/>
    </xf>
    <xf numFmtId="0" fontId="0" fillId="0" borderId="0" xfId="0" applyFont="1" applyAlignment="1">
      <alignment wrapText="1"/>
    </xf>
    <xf numFmtId="0" fontId="2" fillId="0" borderId="0" xfId="0" applyFont="1" applyAlignment="1">
      <alignment horizontal="left" vertical="top" wrapText="1"/>
    </xf>
    <xf numFmtId="0" fontId="0" fillId="0" borderId="0" xfId="0" applyAlignment="1">
      <alignment wrapText="1"/>
    </xf>
    <xf numFmtId="0" fontId="1" fillId="0" borderId="0" xfId="0" applyFont="1" applyAlignment="1">
      <alignment horizontal="left" vertical="top" wrapText="1"/>
    </xf>
    <xf numFmtId="0" fontId="25" fillId="0" borderId="0" xfId="1" applyFont="1" applyAlignment="1">
      <alignment horizontal="left" vertical="top" wrapText="1"/>
    </xf>
    <xf numFmtId="0" fontId="25" fillId="0" borderId="0" xfId="1" applyFont="1" applyAlignment="1">
      <alignment wrapText="1"/>
    </xf>
    <xf numFmtId="0" fontId="16" fillId="0" borderId="0" xfId="0" applyFont="1" applyAlignment="1">
      <alignment horizontal="left" vertical="center" wrapText="1"/>
    </xf>
    <xf numFmtId="0" fontId="25" fillId="0" borderId="0" xfId="1" applyFont="1" applyAlignment="1">
      <alignment horizontal="left" vertical="center" wrapText="1"/>
    </xf>
    <xf numFmtId="0" fontId="20" fillId="0" borderId="0" xfId="0" applyFont="1" applyAlignment="1">
      <alignment wrapText="1"/>
    </xf>
    <xf numFmtId="0" fontId="9" fillId="0" borderId="0" xfId="0" applyFont="1" applyAlignment="1">
      <alignment horizontal="left" vertical="center"/>
    </xf>
    <xf numFmtId="0" fontId="42" fillId="0" borderId="0" xfId="0" applyFont="1" applyAlignment="1"/>
    <xf numFmtId="0" fontId="50" fillId="7" borderId="0" xfId="0" applyFont="1" applyFill="1" applyAlignment="1">
      <alignment vertical="center" wrapText="1"/>
    </xf>
    <xf numFmtId="0" fontId="20" fillId="7" borderId="0" xfId="0" applyFont="1" applyFill="1" applyAlignment="1">
      <alignment vertical="center" wrapText="1"/>
    </xf>
    <xf numFmtId="0" fontId="25" fillId="0" borderId="0" xfId="1" applyFont="1" applyAlignment="1">
      <alignment horizontal="left" vertical="center"/>
    </xf>
    <xf numFmtId="0" fontId="20" fillId="0" borderId="0" xfId="0" applyFont="1" applyAlignment="1"/>
    <xf numFmtId="0" fontId="5" fillId="0" borderId="0" xfId="1" applyFill="1"/>
    <xf numFmtId="0" fontId="0" fillId="0" borderId="0" xfId="0" applyAlignment="1"/>
    <xf numFmtId="0" fontId="0" fillId="0" borderId="0" xfId="0" applyAlignment="1">
      <alignment horizontal="left" wrapText="1" indent="1"/>
    </xf>
    <xf numFmtId="0" fontId="0" fillId="0" borderId="0" xfId="0" applyAlignment="1">
      <alignment horizontal="left" indent="1"/>
    </xf>
    <xf numFmtId="0" fontId="5" fillId="0" borderId="0" xfId="1" applyAlignment="1"/>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FFFF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Users/George%20Rogers/Downloads/Industry_Economic_Impact_Research.xls" TargetMode="External"/><Relationship Id="rId13" Type="http://schemas.openxmlformats.org/officeDocument/2006/relationships/hyperlink" Target="https://www.google.com/search?ei=_CfxXvTsDtuUwbkPhdmu2AY&amp;q=museum+performance+statementss+texas&amp;oq=museum+performance+statementss+texas&amp;gs_lcp=CgZwc3ktYWIQAzoECAAQRzoFCAAQkQI6AggAOgQIABAKOgYIABAWEB46CAgAEA0QBRAeOgUIIRCgAToFCCEQqwI6BwghEAoQoAE6CAghEBYQHRAeOgQIIRAKUIKdAliXywJgvdICaABwAXgAgAHmAYgBwiWSAQYwLjI4LjGYAQCgAQGqAQdnd3Mtd2l6&amp;sclient=psy-ab&amp;ved=0ahUKEwj02oKDtJbqAhVbSjABHYWsC2sQ4dUDCAs&amp;uact=5" TargetMode="External"/><Relationship Id="rId18" Type="http://schemas.openxmlformats.org/officeDocument/2006/relationships/hyperlink" Target="https://www.google.com/search?source=hp&amp;ei=zzXxXtP1NYLu_Qa3hKm4BA&amp;q=museum+funding+sources&amp;oq=museum+fiunding&amp;gs_lcp=CgZwc3ktYWIQARgCMgQIABANMgQIABANMgQIABANMgQIABANMgQIABANMgQIABANMgQIABANMgQIABANMgQIABANMgQIABANOg4IABDqAhC0AhCaARDlAjoFCAAQsQM6BQgAEIMBOgIIADoGCAAQDRAeOgYIABAWEB46CAgAEA0QBRAeOgYIABANEAo6BwghEAoQoAFQ4xxYvVRg9V9oAXAAeACAAcwBiAHMFZIBBjAuMTYuMZgBAKABAaoBB2d3cy13aXqwAQY&amp;sclient=psy-ab" TargetMode="External"/><Relationship Id="rId3" Type="http://schemas.openxmlformats.org/officeDocument/2006/relationships/hyperlink" Target="http://www.globalspacefoundation.org/Accounting.htm" TargetMode="External"/><Relationship Id="rId21" Type="http://schemas.openxmlformats.org/officeDocument/2006/relationships/hyperlink" Target="http://www.globalspacefoundation.org/Goals.htm" TargetMode="External"/><Relationship Id="rId7" Type="http://schemas.openxmlformats.org/officeDocument/2006/relationships/hyperlink" Target="http://www.globalspacefoundation.org/Accounting.htm" TargetMode="External"/><Relationship Id="rId12" Type="http://schemas.openxmlformats.org/officeDocument/2006/relationships/hyperlink" Target="https://www.google.com/search?ei=5yfxXsPkBrmLwbkPkJey8A8&amp;q=museum+market+analysis&amp;oq=museum+market+analysis&amp;gs_lcp=CgZwc3ktYWIQAzICCAA6BAgAEEc6BAgAEAo6BggAEBYQHjoECAAQDToICAAQCBANEB5QzklYo2pg821oAXACeAGAAdEBiAHpFJIBBjAuMTUuMZgBAKABAaoBB2d3cy13aXo&amp;sclient=psy-ab&amp;ved=0ahUKEwiD9Pj4s5bqAhW5RTABHZCLDP4Q4dUDCAs&amp;uact=5" TargetMode="External"/><Relationship Id="rId17" Type="http://schemas.openxmlformats.org/officeDocument/2006/relationships/hyperlink" Target="../../Users/George%20Rogers/Downloads/Cypress_Facilty/Cypress_Facility.htm" TargetMode="External"/><Relationship Id="rId25" Type="http://schemas.openxmlformats.org/officeDocument/2006/relationships/printerSettings" Target="../printerSettings/printerSettings1.bin"/><Relationship Id="rId2" Type="http://schemas.openxmlformats.org/officeDocument/2006/relationships/hyperlink" Target="http://www.globalspacefoundation.org/Corporation.htm" TargetMode="External"/><Relationship Id="rId16" Type="http://schemas.openxmlformats.org/officeDocument/2006/relationships/hyperlink" Target="Business%20Plan\Global%20Space%20Fdn_Bus%20Plan%20062220.docx" TargetMode="External"/><Relationship Id="rId20" Type="http://schemas.openxmlformats.org/officeDocument/2006/relationships/hyperlink" Target="http://www.globalspacefoundation.org/" TargetMode="External"/><Relationship Id="rId1" Type="http://schemas.openxmlformats.org/officeDocument/2006/relationships/hyperlink" Target="../../Users/George%20Rogers/Downloads/Budget_Est.xls" TargetMode="External"/><Relationship Id="rId6" Type="http://schemas.openxmlformats.org/officeDocument/2006/relationships/hyperlink" Target="http://www.globalspacefoundation.org/Corporation.htm" TargetMode="External"/><Relationship Id="rId11" Type="http://schemas.openxmlformats.org/officeDocument/2006/relationships/hyperlink" Target="https://www.google.com/search?source=hp&amp;ei=NibxXty0BKuUwbkPv8SHoAs&amp;q=museum+business+plan&amp;oq=museum+business+plan&amp;gs_lcp=CgZwc3ktYWIQAzICCAAyAggAMgIIADICCAAyBggAEBYQHjIGCAAQFhAeMgYIABAWEB4yBggAEBYQHjIGCAAQFhAeMgYIABAWEB46DggAEOoCELQCEJoBEOUCOgUIABCxAzoFCAAQgwFQrMIXWL3jF2Cw7hdoAXAAeACAAeYBiAGKF5IBBjAuMTguMpgBAKABAaoBB2d3cy13aXqwAQY&amp;sclient=psy-ab&amp;ved=0ahUKEwjcp7qqspbqAhUrSjABHT_iAbQQ4dUDCAk&amp;uact=5" TargetMode="External"/><Relationship Id="rId24" Type="http://schemas.openxmlformats.org/officeDocument/2006/relationships/hyperlink" Target="project_schedule.xls" TargetMode="External"/><Relationship Id="rId5" Type="http://schemas.openxmlformats.org/officeDocument/2006/relationships/hyperlink" Target="http://www.globalspacefoundation.org/" TargetMode="External"/><Relationship Id="rId15" Type="http://schemas.openxmlformats.org/officeDocument/2006/relationships/hyperlink" Target="https://www.google.com/search?ei=SCjxXqyyJuyXwbkP4t2dwAM&amp;q=museum+planning+a+museum&amp;oq=museum+planning+a+museum&amp;gs_lcp=CgZwc3ktYWIQAzIFCAAQzQIyBQgAEM0COgQIABBHOgIIADoGCAAQFhAeOggIIRAWEB0QHjoFCCEQoAE6BQghEKsCOgcIIRAKEKABUPmwAVji3QFgmeABaABwAXgAgAH2AYgBmhWSAQYwLjE2LjGYAQCgAQGqAQdnd3Mtd2l6&amp;sclient=psy-ab&amp;ved=0ahUKEwis9rintJbqAhXsSzABHeJuBzgQ4dUDCAs&amp;uact=5" TargetMode="External"/><Relationship Id="rId23" Type="http://schemas.openxmlformats.org/officeDocument/2006/relationships/hyperlink" Target="http://www.globalspacefoundation.org/" TargetMode="External"/><Relationship Id="rId10" Type="http://schemas.openxmlformats.org/officeDocument/2006/relationships/hyperlink" Target="../../Users/George%20Rogers/Downloads/Videos/Intro/introduction.htm" TargetMode="External"/><Relationship Id="rId19" Type="http://schemas.openxmlformats.org/officeDocument/2006/relationships/hyperlink" Target="https://www.sos.state.tx.us/corp/nonprofit_org.shtml" TargetMode="External"/><Relationship Id="rId4" Type="http://schemas.openxmlformats.org/officeDocument/2006/relationships/hyperlink" Target="http://www.globalspacefoundation.org/" TargetMode="External"/><Relationship Id="rId9" Type="http://schemas.openxmlformats.org/officeDocument/2006/relationships/hyperlink" Target="../../Users/George%20Rogers/Downloads/Letters%20to%20Government%20officials.xls" TargetMode="External"/><Relationship Id="rId14" Type="http://schemas.openxmlformats.org/officeDocument/2006/relationships/hyperlink" Target="https://www.google.com/search?ei=KCjxXvyHKZCNwbkP0s2y4Ao&amp;q=museum+core+services+texas&amp;oq=museum+core+services+texas&amp;gs_lcp=CgZwc3ktYWIQAzoECAAQRzoGCAAQBxAeOggIABAHEAUQHjoICAAQCBAHEB46BAghEApQ79UBWNrpAWCB8gFoAHABeACAAb4BiAHKD5IBBDAuMTOYAQCgAQGqAQdnd3Mtd2l6&amp;sclient=psy-ab&amp;ved=0ahUKEwj8u5qYtJbqAhWQRjABHdKmDKwQ4dUDCAs&amp;uact=5" TargetMode="External"/><Relationship Id="rId22" Type="http://schemas.openxmlformats.org/officeDocument/2006/relationships/hyperlink" Target="http://www.globalspacefoundation.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Users/George%20Rogers/Downloads/DOI-Museum-Cost-Estimates-2013.pdf" TargetMode="External"/><Relationship Id="rId7" Type="http://schemas.openxmlformats.org/officeDocument/2006/relationships/hyperlink" Target="https://ag.tennessee.edu/cpa/Information%20Sheets/CPA%20222.pdf" TargetMode="External"/><Relationship Id="rId2" Type="http://schemas.openxmlformats.org/officeDocument/2006/relationships/hyperlink" Target="../../Users/George%20Rogers/Downloads/FjXan-fDPQ-wlAvjS44sArlH6zuEjceijBjyb3Q" TargetMode="External"/><Relationship Id="rId1" Type="http://schemas.openxmlformats.org/officeDocument/2006/relationships/hyperlink" Target="https://search.yahoo.com/yhs/search?hspart=adk&amp;hsimp=yhs-adk_sbnt&#182;m2=31493807-c123-429e-8b25-8cdb2133375e&#182;m3=games_~US~appfocus1~&#182;m4=s-ccc3-lp0-unemployment-dsf_forms-cp_9701087015-tst0--bb8~Chrome~space+museums+layouts~E5EBC67D8C7473998E6D7FF360E8F33C~Win10&#182;m1=20200519&amp;p=space+museums+layouts&amp;type=ga_appfocus1_cr" TargetMode="External"/><Relationship Id="rId6" Type="http://schemas.openxmlformats.org/officeDocument/2006/relationships/hyperlink" Target="https://www.meetings.com/Meeting-Room-Capacity-Calculator" TargetMode="External"/><Relationship Id="rId5" Type="http://schemas.openxmlformats.org/officeDocument/2006/relationships/hyperlink" Target="https://www.arch2o.com/theater-design-basic-rules/" TargetMode="External"/><Relationship Id="rId4" Type="http://schemas.openxmlformats.org/officeDocument/2006/relationships/hyperlink" Target="https://www.thecalculatorsite.com/conversions/area/square-feet-to-acres.ph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Users/George%20Rogers/Downloads/Cypress_Facilty/P-7%20Layout1.pdf" TargetMode="External"/><Relationship Id="rId13" Type="http://schemas.openxmlformats.org/officeDocument/2006/relationships/hyperlink" Target="../../Users/George%20Rogers/Downloads/Cypress_Facilty/P-12%20Layout1.pdf" TargetMode="External"/><Relationship Id="rId3" Type="http://schemas.openxmlformats.org/officeDocument/2006/relationships/hyperlink" Target="../../Users/George%20Rogers/Downloads/Cypress_Facilty/P-2%20Layout1.pdf" TargetMode="External"/><Relationship Id="rId7" Type="http://schemas.openxmlformats.org/officeDocument/2006/relationships/hyperlink" Target="../../Users/George%20Rogers/Downloads/Cypress_Facilty/P-6%20Layout1.pdf" TargetMode="External"/><Relationship Id="rId12" Type="http://schemas.openxmlformats.org/officeDocument/2006/relationships/hyperlink" Target="../../Users/George%20Rogers/Downloads/Cypress_Facilty/P-11%20Layout1.pdf" TargetMode="External"/><Relationship Id="rId2" Type="http://schemas.openxmlformats.org/officeDocument/2006/relationships/hyperlink" Target="../../Users/George%20Rogers/Downloads/Cypress_Facilty/cypress%20tx_hewlett-packard-ti_site%20plan_revised.bmp" TargetMode="External"/><Relationship Id="rId1" Type="http://schemas.openxmlformats.org/officeDocument/2006/relationships/hyperlink" Target="../../Users/George%20Rogers/Downloads/Cypress_Facilty/3D%20FACILTY%20MODEL.bmp" TargetMode="External"/><Relationship Id="rId6" Type="http://schemas.openxmlformats.org/officeDocument/2006/relationships/hyperlink" Target="../../Users/George%20Rogers/Downloads/Cypress_Facilty/P-5%20Layout1.pdf" TargetMode="External"/><Relationship Id="rId11" Type="http://schemas.openxmlformats.org/officeDocument/2006/relationships/hyperlink" Target="../../Users/George%20Rogers/Downloads/Cypress_Facilty/P-10%20Layout1.pdf" TargetMode="External"/><Relationship Id="rId5" Type="http://schemas.openxmlformats.org/officeDocument/2006/relationships/hyperlink" Target="../../Users/George%20Rogers/Downloads/Cypress_Facilty/P-4%20Layout1.pdf" TargetMode="External"/><Relationship Id="rId15" Type="http://schemas.openxmlformats.org/officeDocument/2006/relationships/printerSettings" Target="../printerSettings/printerSettings13.bin"/><Relationship Id="rId10" Type="http://schemas.openxmlformats.org/officeDocument/2006/relationships/hyperlink" Target="../../Users/George%20Rogers/Downloads/Cypress_Facilty/P-9%20Layout1.pdf" TargetMode="External"/><Relationship Id="rId4" Type="http://schemas.openxmlformats.org/officeDocument/2006/relationships/hyperlink" Target="../../Users/George%20Rogers/Downloads/Cypress_Facilty/P-3%20Layout1.pdf" TargetMode="External"/><Relationship Id="rId9" Type="http://schemas.openxmlformats.org/officeDocument/2006/relationships/hyperlink" Target="../../Users/George%20Rogers/Downloads/Cypress_Facilty/P-8%20Layout1.pdf" TargetMode="External"/><Relationship Id="rId14" Type="http://schemas.openxmlformats.org/officeDocument/2006/relationships/hyperlink" Target="../../Users/George%20Rogers/Downloads/Cypress_Facilty/Cypress-HP%20Facility%20Summary.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globalspacefoundation.org/Donantions/Donation_Program.htm" TargetMode="External"/><Relationship Id="rId2" Type="http://schemas.openxmlformats.org/officeDocument/2006/relationships/hyperlink" Target="https://www.gofundme.com/f/starting-nonprofit-global-space-foundation?utm_source=customer&amp;utm_medium=copy_link&amp;utm_campaign=p_cf+share-flow-1" TargetMode="External"/><Relationship Id="rId1" Type="http://schemas.openxmlformats.org/officeDocument/2006/relationships/hyperlink" Target="mailto:George.rogers@internet-pls.com"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cosmo.org/about/team" TargetMode="External"/><Relationship Id="rId2" Type="http://schemas.openxmlformats.org/officeDocument/2006/relationships/hyperlink" Target="https://spaceworkscosmo.org/" TargetMode="External"/><Relationship Id="rId1" Type="http://schemas.openxmlformats.org/officeDocument/2006/relationships/hyperlink" Target="http://www.cosmo.org/" TargetMode="External"/><Relationship Id="rId6" Type="http://schemas.openxmlformats.org/officeDocument/2006/relationships/printerSettings" Target="../printerSettings/printerSettings15.bin"/><Relationship Id="rId5" Type="http://schemas.openxmlformats.org/officeDocument/2006/relationships/hyperlink" Target="mailto:%20mimim@cosmo.org" TargetMode="External"/><Relationship Id="rId4" Type="http://schemas.openxmlformats.org/officeDocument/2006/relationships/hyperlink" Target="mailto:%20jimr@cosmo.org"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earch.yahoo.com/yhs/search?hspart=adk&amp;hsimp=yhs-adk_sbnt&amp;param2=31493807-c123-429e-8b25-8cdb2133375e&amp;param3=games_~US~appfocus1~&amp;param4=s-ccc3-lp0-unemployment-dsf_forms-cp_9701087015-tst0--bb8~Chrome~space+station+size~E5EBC67D8C7473998E6D7FF360E8F33C~Win10&amp;param1=20200519&amp;p=space+station+size&amp;type=ga_appfocus1_c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onestar.edu/montgomery-askthepresident" TargetMode="External"/><Relationship Id="rId2" Type="http://schemas.openxmlformats.org/officeDocument/2006/relationships/hyperlink" Target="mailto:Mary.A.Mendoza@lonestar.edu" TargetMode="External"/><Relationship Id="rId1" Type="http://schemas.openxmlformats.org/officeDocument/2006/relationships/hyperlink" Target="https://www.lonestar.edu/conroecenter.htm" TargetMode="External"/><Relationship Id="rId5" Type="http://schemas.openxmlformats.org/officeDocument/2006/relationships/printerSettings" Target="../printerSettings/printerSettings4.bin"/><Relationship Id="rId4" Type="http://schemas.openxmlformats.org/officeDocument/2006/relationships/hyperlink" Target="https://www.lonestar.edu/montgomery.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coutshop.org/" TargetMode="External"/><Relationship Id="rId2" Type="http://schemas.openxmlformats.org/officeDocument/2006/relationships/hyperlink" Target="https://en.wikipedia.org/wiki/Ranks_in_the_Boy_Scouts_of_America" TargetMode="External"/><Relationship Id="rId1" Type="http://schemas.openxmlformats.org/officeDocument/2006/relationships/hyperlink" Target="https://www.google.com/search?q=boy+scout+books&amp;rlz=1C1EJFA_enUS681US681&amp;oq=boy+scout+books&amp;aqs=chrome..69i57j0l7.5529j0j15&amp;sourceid=chrome&amp;ie=UTF-8" TargetMode="External"/><Relationship Id="rId6" Type="http://schemas.openxmlformats.org/officeDocument/2006/relationships/printerSettings" Target="../printerSettings/printerSettings5.bin"/><Relationship Id="rId5" Type="http://schemas.openxmlformats.org/officeDocument/2006/relationships/hyperlink" Target="https://www.scoutshop.org/literature/program-literature/merit-badge-pamphlets.html" TargetMode="External"/><Relationship Id="rId4" Type="http://schemas.openxmlformats.org/officeDocument/2006/relationships/hyperlink" Target="https://www.google.com/search?rlz=1C1EJFA_enUS681US681&amp;ei=g6z7XtzSM4SytQXgqriYDg&amp;q=cub+scout+rank&amp;oq=cub+scout+rank&amp;gs_lcp=CgZwc3ktYWIQAzICCAAyBAgAEEMyBAgAEEMyBAgAEEMyBAgAEEMyBAgAEEMyBAgAEEMyAggAMgQIABBDMgIIADoGCAAQBxAeOgQIABANULQoWJExYO9DaABwAHgAgAGLAYgB3QKSAQMxLjKYAQCgAQGqAQdnd3Mtd2l6&amp;sclient=psy-ab&amp;ved=0ahUKEwicoPvou6rqAhUEWa0KHWAVDuMQ4dUDCAw&amp;uact=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globalspacefoundation.org/Donantions/Donation_Program.htm" TargetMode="External"/><Relationship Id="rId2" Type="http://schemas.openxmlformats.org/officeDocument/2006/relationships/hyperlink" Target="http://www.globalspacefoundation.org/Donantions/Donation_Wall.htm" TargetMode="External"/><Relationship Id="rId1" Type="http://schemas.openxmlformats.org/officeDocument/2006/relationships/hyperlink" Target="https://gatewayspaceport.com/the-foundation/membershi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visitinfinity.com/" TargetMode="External"/><Relationship Id="rId18" Type="http://schemas.openxmlformats.org/officeDocument/2006/relationships/hyperlink" Target="https://spacecenter.org/" TargetMode="External"/><Relationship Id="rId26" Type="http://schemas.openxmlformats.org/officeDocument/2006/relationships/hyperlink" Target="http://www.gatewayspaceport.com/" TargetMode="External"/><Relationship Id="rId39" Type="http://schemas.openxmlformats.org/officeDocument/2006/relationships/hyperlink" Target="https://www.jpl.nasa.gov/events/tours/" TargetMode="External"/><Relationship Id="rId21" Type="http://schemas.openxmlformats.org/officeDocument/2006/relationships/hyperlink" Target="https://www.nasa.gov/centers/kennedy/home/index.html" TargetMode="External"/><Relationship Id="rId34" Type="http://schemas.openxmlformats.org/officeDocument/2006/relationships/hyperlink" Target="https://www.nasa.gov/centers/glenn/events/tours.html" TargetMode="External"/><Relationship Id="rId42" Type="http://schemas.openxmlformats.org/officeDocument/2006/relationships/hyperlink" Target="https://www.kennedyspacecenter.com/" TargetMode="External"/><Relationship Id="rId47" Type="http://schemas.openxmlformats.org/officeDocument/2006/relationships/hyperlink" Target="https://www.nasa.gov/centers/armstrong/about/tour.html" TargetMode="External"/><Relationship Id="rId50" Type="http://schemas.openxmlformats.org/officeDocument/2006/relationships/hyperlink" Target="https://www.nasa.gov/content/wallops-visitor-center/about-us/" TargetMode="External"/><Relationship Id="rId55" Type="http://schemas.openxmlformats.org/officeDocument/2006/relationships/hyperlink" Target="https://madeinspace.us/" TargetMode="External"/><Relationship Id="rId63" Type="http://schemas.openxmlformats.org/officeDocument/2006/relationships/hyperlink" Target="https://en.wikipedia.org/wiki/Planetary_Resources" TargetMode="External"/><Relationship Id="rId68" Type="http://schemas.openxmlformats.org/officeDocument/2006/relationships/hyperlink" Target="https://spacepolicyonline.com/topics/commercial-space-activities/" TargetMode="External"/><Relationship Id="rId76" Type="http://schemas.openxmlformats.org/officeDocument/2006/relationships/hyperlink" Target="https://www.nasa.gov/offices/nesc/home/Org_Structure.html" TargetMode="External"/><Relationship Id="rId7" Type="http://schemas.openxmlformats.org/officeDocument/2006/relationships/hyperlink" Target="https://www.nasa.gov/centers/wallops/home" TargetMode="External"/><Relationship Id="rId71" Type="http://schemas.openxmlformats.org/officeDocument/2006/relationships/hyperlink" Target="https://martinwilson.me/space-brands-wikipedia/" TargetMode="External"/><Relationship Id="rId2" Type="http://schemas.openxmlformats.org/officeDocument/2006/relationships/hyperlink" Target="https://greatscience.com/" TargetMode="External"/><Relationship Id="rId16" Type="http://schemas.openxmlformats.org/officeDocument/2006/relationships/hyperlink" Target="https://www.nasa.gov/centers/armstrong/home/index.html" TargetMode="External"/><Relationship Id="rId29" Type="http://schemas.openxmlformats.org/officeDocument/2006/relationships/hyperlink" Target="https://www.nasa.gov/centers/hq/home/index.html" TargetMode="External"/><Relationship Id="rId11" Type="http://schemas.openxmlformats.org/officeDocument/2006/relationships/hyperlink" Target="https://spaceworkscosmo.org/" TargetMode="External"/><Relationship Id="rId24" Type="http://schemas.openxmlformats.org/officeDocument/2006/relationships/hyperlink" Target="https://www.nasa.gov/centers/marshall/michoud/index.html" TargetMode="External"/><Relationship Id="rId32" Type="http://schemas.openxmlformats.org/officeDocument/2006/relationships/hyperlink" Target="https://www.nasa.gov/centers/stennis/about/index.html" TargetMode="External"/><Relationship Id="rId37" Type="http://schemas.openxmlformats.org/officeDocument/2006/relationships/hyperlink" Target="https://www.nasa.gov/centers/goddard/visitor/home/index.html" TargetMode="External"/><Relationship Id="rId40" Type="http://schemas.openxmlformats.org/officeDocument/2006/relationships/hyperlink" Target="https://spacecenter.org/" TargetMode="External"/><Relationship Id="rId45" Type="http://schemas.openxmlformats.org/officeDocument/2006/relationships/hyperlink" Target="https://www.nasa.gov/centers/marshall/about/visitor.html" TargetMode="External"/><Relationship Id="rId53" Type="http://schemas.openxmlformats.org/officeDocument/2006/relationships/hyperlink" Target="https://www.sncorp.com/" TargetMode="External"/><Relationship Id="rId58" Type="http://schemas.openxmlformats.org/officeDocument/2006/relationships/hyperlink" Target="https://en.wikipedia.org/wiki/Made_In_Space,_Inc." TargetMode="External"/><Relationship Id="rId66" Type="http://schemas.openxmlformats.org/officeDocument/2006/relationships/hyperlink" Target="https://en.wikipedia.org/wiki/List_of_private_spaceflight_companies" TargetMode="External"/><Relationship Id="rId74" Type="http://schemas.openxmlformats.org/officeDocument/2006/relationships/hyperlink" Target="https://www.relativityspace.com/" TargetMode="External"/><Relationship Id="rId79" Type="http://schemas.openxmlformats.org/officeDocument/2006/relationships/hyperlink" Target="https://science.nasa.gov/" TargetMode="External"/><Relationship Id="rId5" Type="http://schemas.openxmlformats.org/officeDocument/2006/relationships/hyperlink" Target="https://www.nasa.gov/goddard" TargetMode="External"/><Relationship Id="rId61" Type="http://schemas.openxmlformats.org/officeDocument/2006/relationships/hyperlink" Target="http://www.adastrarocket.com/aarc/" TargetMode="External"/><Relationship Id="rId10" Type="http://schemas.openxmlformats.org/officeDocument/2006/relationships/hyperlink" Target="https://californiasciencecenter.org/" TargetMode="External"/><Relationship Id="rId19" Type="http://schemas.openxmlformats.org/officeDocument/2006/relationships/hyperlink" Target="https://www.kennedyspacecenter.com/" TargetMode="External"/><Relationship Id="rId31" Type="http://schemas.openxmlformats.org/officeDocument/2006/relationships/hyperlink" Target="https://www.nasa.gov/centers/hq/nsc" TargetMode="External"/><Relationship Id="rId44" Type="http://schemas.openxmlformats.org/officeDocument/2006/relationships/hyperlink" Target="https://www.vasc.org/" TargetMode="External"/><Relationship Id="rId52" Type="http://schemas.openxmlformats.org/officeDocument/2006/relationships/hyperlink" Target="https://www.northropgrumman.com/" TargetMode="External"/><Relationship Id="rId60" Type="http://schemas.openxmlformats.org/officeDocument/2006/relationships/hyperlink" Target="https://en.wikipedia.org/wiki/Orbital_Sciences_Corporation" TargetMode="External"/><Relationship Id="rId65" Type="http://schemas.openxmlformats.org/officeDocument/2006/relationships/hyperlink" Target="https://www.airbus.com/space.html" TargetMode="External"/><Relationship Id="rId73" Type="http://schemas.openxmlformats.org/officeDocument/2006/relationships/hyperlink" Target="https://en.wikipedia.org/wiki/Relativity_Space" TargetMode="External"/><Relationship Id="rId78" Type="http://schemas.openxmlformats.org/officeDocument/2006/relationships/hyperlink" Target="http://www.nasa.gov/spacetech" TargetMode="External"/><Relationship Id="rId81" Type="http://schemas.openxmlformats.org/officeDocument/2006/relationships/printerSettings" Target="../printerSettings/printerSettings7.bin"/><Relationship Id="rId4" Type="http://schemas.openxmlformats.org/officeDocument/2006/relationships/hyperlink" Target="https://www.nasa.gov/ames" TargetMode="External"/><Relationship Id="rId9" Type="http://schemas.openxmlformats.org/officeDocument/2006/relationships/hyperlink" Target="https://airandspace.si.edu/udvar-hazy-center" TargetMode="External"/><Relationship Id="rId14" Type="http://schemas.openxmlformats.org/officeDocument/2006/relationships/hyperlink" Target="https://www.nasa.gov/centers/johnson/home/index.html" TargetMode="External"/><Relationship Id="rId22" Type="http://schemas.openxmlformats.org/officeDocument/2006/relationships/hyperlink" Target="https://www.nasa.gov/centers/ivv/home/index.html" TargetMode="External"/><Relationship Id="rId27" Type="http://schemas.openxmlformats.org/officeDocument/2006/relationships/hyperlink" Target="http://www.spacex.com/" TargetMode="External"/><Relationship Id="rId30" Type="http://schemas.openxmlformats.org/officeDocument/2006/relationships/hyperlink" Target="http://www.aeronautics.nasa.gov/" TargetMode="External"/><Relationship Id="rId35" Type="http://schemas.openxmlformats.org/officeDocument/2006/relationships/hyperlink" Target="https://www.nasa.gov/centers/armstrong/about/tour.html" TargetMode="External"/><Relationship Id="rId43" Type="http://schemas.openxmlformats.org/officeDocument/2006/relationships/hyperlink" Target="https://www.vasc.org/" TargetMode="External"/><Relationship Id="rId48" Type="http://schemas.openxmlformats.org/officeDocument/2006/relationships/hyperlink" Target="https://www.nasa.gov/centers/glenn/events/tours.html" TargetMode="External"/><Relationship Id="rId56" Type="http://schemas.openxmlformats.org/officeDocument/2006/relationships/hyperlink" Target="https://en.wikipedia.org/wiki/Virgin_Galactic" TargetMode="External"/><Relationship Id="rId64" Type="http://schemas.openxmlformats.org/officeDocument/2006/relationships/hyperlink" Target="https://www.planetaryresources.com/" TargetMode="External"/><Relationship Id="rId69" Type="http://schemas.openxmlformats.org/officeDocument/2006/relationships/hyperlink" Target="https://www.marketwatch.com/story/these-are-the-companies-to-watch-in-space-exploration-2017-12-13" TargetMode="External"/><Relationship Id="rId77" Type="http://schemas.openxmlformats.org/officeDocument/2006/relationships/hyperlink" Target="http://msd.hq.nasa.gov/" TargetMode="External"/><Relationship Id="rId8" Type="http://schemas.openxmlformats.org/officeDocument/2006/relationships/hyperlink" Target="https://www.vasc.org/" TargetMode="External"/><Relationship Id="rId51" Type="http://schemas.openxmlformats.org/officeDocument/2006/relationships/hyperlink" Target="https://www.nasa.gov/content/wallops-visitor-center/about-us" TargetMode="External"/><Relationship Id="rId72" Type="http://schemas.openxmlformats.org/officeDocument/2006/relationships/hyperlink" Target="https://en.wikipedia.org/wiki/Airbus_Defence_and_Space" TargetMode="External"/><Relationship Id="rId80" Type="http://schemas.openxmlformats.org/officeDocument/2006/relationships/hyperlink" Target="http://www.nasa.gov/directorates/heo/home/index.html" TargetMode="External"/><Relationship Id="rId3" Type="http://schemas.openxmlformats.org/officeDocument/2006/relationships/hyperlink" Target="https://www.vasc.org/" TargetMode="External"/><Relationship Id="rId12" Type="http://schemas.openxmlformats.org/officeDocument/2006/relationships/hyperlink" Target="http://www.cosmo.org/" TargetMode="External"/><Relationship Id="rId17" Type="http://schemas.openxmlformats.org/officeDocument/2006/relationships/hyperlink" Target="https://www.nasa.gov/centers/glenn/home/index.html" TargetMode="External"/><Relationship Id="rId25" Type="http://schemas.openxmlformats.org/officeDocument/2006/relationships/hyperlink" Target="https://spacecenter.org/" TargetMode="External"/><Relationship Id="rId33" Type="http://schemas.openxmlformats.org/officeDocument/2006/relationships/hyperlink" Target="https://www.nasa.gov/centers/wstf/index_new.html" TargetMode="External"/><Relationship Id="rId38" Type="http://schemas.openxmlformats.org/officeDocument/2006/relationships/hyperlink" Target="https://www.nasa.gov/centers/ivv/about/visit.html" TargetMode="External"/><Relationship Id="rId46" Type="http://schemas.openxmlformats.org/officeDocument/2006/relationships/hyperlink" Target="https://www.nasa.gov/centers/marshall/about/visitor.html" TargetMode="External"/><Relationship Id="rId59" Type="http://schemas.openxmlformats.org/officeDocument/2006/relationships/hyperlink" Target="https://en.wikipedia.org/wiki/SpaceX" TargetMode="External"/><Relationship Id="rId67" Type="http://schemas.openxmlformats.org/officeDocument/2006/relationships/hyperlink" Target="https://en.wikipedia.org/wiki/List_of_government_space_agencies" TargetMode="External"/><Relationship Id="rId20" Type="http://schemas.openxmlformats.org/officeDocument/2006/relationships/hyperlink" Target="https://www.kennedyspacecenter.com/explore-attractions/all-attractions" TargetMode="External"/><Relationship Id="rId41" Type="http://schemas.openxmlformats.org/officeDocument/2006/relationships/hyperlink" Target="https://www.kennedyspacecenter.com/" TargetMode="External"/><Relationship Id="rId54" Type="http://schemas.openxmlformats.org/officeDocument/2006/relationships/hyperlink" Target="https://www.virgingalactic.com/" TargetMode="External"/><Relationship Id="rId62" Type="http://schemas.openxmlformats.org/officeDocument/2006/relationships/hyperlink" Target="https://en.wikipedia.org/wiki/Ad_Astra_Rocket_Company" TargetMode="External"/><Relationship Id="rId70" Type="http://schemas.openxmlformats.org/officeDocument/2006/relationships/hyperlink" Target="https://www.fool.com/investing/2020/02/15/3-ways-to-invest-in-the-space-economy.aspx" TargetMode="External"/><Relationship Id="rId75" Type="http://schemas.openxmlformats.org/officeDocument/2006/relationships/hyperlink" Target="https://www.nssc.nasa.gov/" TargetMode="External"/><Relationship Id="rId1" Type="http://schemas.openxmlformats.org/officeDocument/2006/relationships/hyperlink" Target="https://www.nasa.gov/centers/marshall/home/index.html" TargetMode="External"/><Relationship Id="rId6" Type="http://schemas.openxmlformats.org/officeDocument/2006/relationships/hyperlink" Target="https://www.nasa.gov/centers/jpl/home/index.html" TargetMode="External"/><Relationship Id="rId15" Type="http://schemas.openxmlformats.org/officeDocument/2006/relationships/hyperlink" Target="https://rocketcenter.com/" TargetMode="External"/><Relationship Id="rId23" Type="http://schemas.openxmlformats.org/officeDocument/2006/relationships/hyperlink" Target="https://www.nasa.gov/langley" TargetMode="External"/><Relationship Id="rId28" Type="http://schemas.openxmlformats.org/officeDocument/2006/relationships/hyperlink" Target="https://www.nasa.gov/nesc" TargetMode="External"/><Relationship Id="rId36" Type="http://schemas.openxmlformats.org/officeDocument/2006/relationships/hyperlink" Target="https://www.nasa.gov/ames/visit" TargetMode="External"/><Relationship Id="rId49" Type="http://schemas.openxmlformats.org/officeDocument/2006/relationships/hyperlink" Target="https://www.nasa.gov/centers/goddard/visitor/home/index.html" TargetMode="External"/><Relationship Id="rId57" Type="http://schemas.openxmlformats.org/officeDocument/2006/relationships/hyperlink" Target="https://en.wikipedia.org/wiki/Sierra_Nevada_Corporation"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globalspacefoundation.org/Goal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D392-BB01-4B3C-A9CB-9E3A6CA01794}">
  <sheetPr codeName="Sheet1"/>
  <dimension ref="A1:I32"/>
  <sheetViews>
    <sheetView tabSelected="1" zoomScale="150" zoomScaleNormal="150" workbookViewId="0">
      <pane ySplit="3" topLeftCell="A4" activePane="bottomLeft" state="frozen"/>
      <selection pane="bottomLeft" activeCell="H22" sqref="H22"/>
    </sheetView>
  </sheetViews>
  <sheetFormatPr defaultRowHeight="15" x14ac:dyDescent="0.25"/>
  <cols>
    <col min="1" max="1" width="33.140625" customWidth="1"/>
    <col min="2" max="3" width="1.28515625" customWidth="1"/>
    <col min="4" max="4" width="34.42578125" customWidth="1"/>
    <col min="5" max="5" width="1.140625" customWidth="1"/>
    <col min="6" max="6" width="37.28515625" customWidth="1"/>
    <col min="7" max="7" width="1.28515625" customWidth="1"/>
    <col min="8" max="8" width="39.28515625" customWidth="1"/>
    <col min="9" max="9" width="36.5703125" customWidth="1"/>
    <col min="10" max="10" width="37.42578125" customWidth="1"/>
  </cols>
  <sheetData>
    <row r="1" spans="1:9" ht="31.5" customHeight="1" x14ac:dyDescent="0.25">
      <c r="A1" s="246" t="s">
        <v>16</v>
      </c>
      <c r="B1" s="247"/>
      <c r="C1" s="247"/>
      <c r="D1" s="247"/>
      <c r="E1" s="247"/>
      <c r="F1" s="247"/>
      <c r="G1" s="247"/>
      <c r="H1" s="247"/>
      <c r="I1" s="247"/>
    </row>
    <row r="2" spans="1:9" ht="6" customHeight="1" x14ac:dyDescent="0.25">
      <c r="A2" s="248"/>
      <c r="B2" s="247"/>
      <c r="C2" s="247"/>
      <c r="D2" s="247"/>
      <c r="E2" s="247"/>
      <c r="F2" s="247"/>
      <c r="G2" s="247"/>
      <c r="H2" s="247"/>
      <c r="I2" s="247"/>
    </row>
    <row r="3" spans="1:9" ht="31.5" customHeight="1" x14ac:dyDescent="0.25">
      <c r="A3" s="244" t="s">
        <v>514</v>
      </c>
      <c r="B3" s="245"/>
      <c r="C3" s="245"/>
      <c r="D3" s="245"/>
      <c r="E3" s="245"/>
      <c r="F3" s="245"/>
      <c r="G3" s="245"/>
      <c r="H3" s="245"/>
      <c r="I3" s="245"/>
    </row>
    <row r="4" spans="1:9" x14ac:dyDescent="0.25">
      <c r="A4" s="29" t="s">
        <v>411</v>
      </c>
      <c r="C4" s="27"/>
      <c r="D4" s="43" t="s">
        <v>124</v>
      </c>
      <c r="E4" s="27"/>
      <c r="F4" s="43" t="s">
        <v>124</v>
      </c>
      <c r="G4" s="44"/>
      <c r="H4" s="45" t="s">
        <v>134</v>
      </c>
      <c r="I4" s="45" t="s">
        <v>135</v>
      </c>
    </row>
    <row r="5" spans="1:9" ht="12" customHeight="1" x14ac:dyDescent="0.25">
      <c r="A5" s="34" t="s">
        <v>132</v>
      </c>
      <c r="C5" s="48"/>
      <c r="D5" s="39" t="s">
        <v>125</v>
      </c>
      <c r="E5" s="76"/>
      <c r="F5" s="39" t="s">
        <v>553</v>
      </c>
      <c r="G5" s="48"/>
      <c r="H5" s="39" t="s">
        <v>24</v>
      </c>
      <c r="I5" s="55" t="s">
        <v>138</v>
      </c>
    </row>
    <row r="6" spans="1:9" ht="13.5" customHeight="1" x14ac:dyDescent="0.25">
      <c r="A6" s="30" t="s">
        <v>52</v>
      </c>
      <c r="C6" s="76"/>
      <c r="D6" s="39" t="s">
        <v>670</v>
      </c>
      <c r="E6" s="42"/>
      <c r="F6" s="39" t="s">
        <v>129</v>
      </c>
      <c r="G6" s="48"/>
      <c r="H6" s="51" t="s">
        <v>311</v>
      </c>
      <c r="I6" s="49" t="s">
        <v>0</v>
      </c>
    </row>
    <row r="7" spans="1:9" ht="12.75" customHeight="1" x14ac:dyDescent="0.25">
      <c r="A7" s="30" t="s">
        <v>53</v>
      </c>
      <c r="C7" s="48"/>
      <c r="D7" s="39" t="s">
        <v>671</v>
      </c>
      <c r="E7" s="42"/>
      <c r="F7" s="39" t="s">
        <v>130</v>
      </c>
      <c r="G7" s="42"/>
      <c r="H7" s="39" t="s">
        <v>83</v>
      </c>
      <c r="I7" s="49" t="s">
        <v>139</v>
      </c>
    </row>
    <row r="8" spans="1:9" ht="13.5" customHeight="1" x14ac:dyDescent="0.25">
      <c r="A8" s="30" t="s">
        <v>54</v>
      </c>
      <c r="C8" s="48"/>
      <c r="D8" s="39" t="s">
        <v>126</v>
      </c>
      <c r="E8" s="42"/>
      <c r="F8" s="39" t="s">
        <v>131</v>
      </c>
      <c r="G8" s="42"/>
      <c r="H8" s="39" t="s">
        <v>85</v>
      </c>
      <c r="I8" s="49" t="s">
        <v>140</v>
      </c>
    </row>
    <row r="9" spans="1:9" ht="12.75" customHeight="1" x14ac:dyDescent="0.25">
      <c r="A9" s="30" t="s">
        <v>55</v>
      </c>
      <c r="C9" s="76"/>
      <c r="D9" s="39" t="s">
        <v>482</v>
      </c>
      <c r="E9" s="42"/>
      <c r="F9" s="39" t="s">
        <v>51</v>
      </c>
      <c r="G9" s="42"/>
      <c r="H9" s="39" t="s">
        <v>84</v>
      </c>
      <c r="I9" s="49" t="s">
        <v>137</v>
      </c>
    </row>
    <row r="10" spans="1:9" ht="13.5" customHeight="1" x14ac:dyDescent="0.25">
      <c r="A10" s="35" t="s">
        <v>133</v>
      </c>
      <c r="E10" s="16"/>
      <c r="F10" s="39" t="s">
        <v>513</v>
      </c>
      <c r="G10" s="42"/>
      <c r="H10" s="39" t="s">
        <v>22</v>
      </c>
    </row>
    <row r="11" spans="1:9" ht="15" customHeight="1" x14ac:dyDescent="0.25">
      <c r="A11" s="31" t="s">
        <v>56</v>
      </c>
      <c r="C11" s="26"/>
      <c r="D11" s="45" t="s">
        <v>32</v>
      </c>
      <c r="E11" s="47"/>
      <c r="F11" s="51" t="s">
        <v>143</v>
      </c>
      <c r="G11" s="42"/>
      <c r="H11" s="39" t="s">
        <v>141</v>
      </c>
      <c r="I11" s="45" t="s">
        <v>136</v>
      </c>
    </row>
    <row r="12" spans="1:9" ht="13.5" customHeight="1" x14ac:dyDescent="0.25">
      <c r="A12" s="31" t="s">
        <v>314</v>
      </c>
      <c r="C12" s="40"/>
      <c r="D12" s="39" t="s">
        <v>23</v>
      </c>
      <c r="E12" s="47"/>
      <c r="F12" s="46" t="s">
        <v>127</v>
      </c>
      <c r="G12" s="42"/>
      <c r="H12" s="39" t="s">
        <v>142</v>
      </c>
      <c r="I12" s="55" t="s">
        <v>138</v>
      </c>
    </row>
    <row r="13" spans="1:9" ht="15" customHeight="1" x14ac:dyDescent="0.25">
      <c r="A13" s="36" t="s">
        <v>675</v>
      </c>
      <c r="C13" s="40"/>
      <c r="D13" s="113" t="s">
        <v>78</v>
      </c>
      <c r="E13" s="47"/>
      <c r="F13" s="46" t="s">
        <v>128</v>
      </c>
      <c r="G13" s="16"/>
      <c r="H13" s="51" t="s">
        <v>315</v>
      </c>
      <c r="I13" s="49" t="s">
        <v>0</v>
      </c>
    </row>
    <row r="14" spans="1:9" ht="13.5" customHeight="1" x14ac:dyDescent="0.25">
      <c r="A14" s="32" t="s">
        <v>57</v>
      </c>
      <c r="C14" s="40"/>
      <c r="D14" s="115" t="s">
        <v>519</v>
      </c>
      <c r="E14" s="16"/>
      <c r="F14" s="39" t="s">
        <v>669</v>
      </c>
      <c r="G14" s="42"/>
      <c r="H14" s="51" t="s">
        <v>316</v>
      </c>
      <c r="I14" s="49" t="s">
        <v>139</v>
      </c>
    </row>
    <row r="15" spans="1:9" ht="13.5" customHeight="1" x14ac:dyDescent="0.25">
      <c r="A15" s="32" t="s">
        <v>58</v>
      </c>
      <c r="B15" s="12"/>
      <c r="C15" s="41"/>
      <c r="D15" s="113" t="s">
        <v>8</v>
      </c>
      <c r="G15" s="42"/>
      <c r="H15" s="54" t="s">
        <v>3</v>
      </c>
      <c r="I15" s="49" t="s">
        <v>140</v>
      </c>
    </row>
    <row r="16" spans="1:9" ht="13.5" customHeight="1" x14ac:dyDescent="0.25">
      <c r="A16" s="32" t="s">
        <v>59</v>
      </c>
      <c r="B16" s="12"/>
      <c r="C16" s="41"/>
      <c r="D16" s="113" t="s">
        <v>296</v>
      </c>
      <c r="G16" s="42"/>
      <c r="H16" s="39" t="s">
        <v>307</v>
      </c>
      <c r="I16" s="49" t="s">
        <v>137</v>
      </c>
    </row>
    <row r="17" spans="1:9" ht="13.5" customHeight="1" x14ac:dyDescent="0.25">
      <c r="A17" s="32" t="s">
        <v>60</v>
      </c>
      <c r="B17" s="12"/>
      <c r="C17" s="26"/>
      <c r="D17" s="27"/>
      <c r="F17" s="114" t="s">
        <v>647</v>
      </c>
      <c r="G17" s="42"/>
      <c r="H17" s="51" t="s">
        <v>317</v>
      </c>
    </row>
    <row r="18" spans="1:9" ht="12.75" customHeight="1" x14ac:dyDescent="0.25">
      <c r="A18" s="37" t="s">
        <v>676</v>
      </c>
      <c r="C18" s="26"/>
      <c r="D18" s="116" t="s">
        <v>297</v>
      </c>
      <c r="E18" s="16"/>
      <c r="F18" s="115" t="s">
        <v>646</v>
      </c>
      <c r="G18" s="47"/>
      <c r="H18" s="39" t="s">
        <v>31</v>
      </c>
    </row>
    <row r="19" spans="1:9" ht="12.75" customHeight="1" x14ac:dyDescent="0.25">
      <c r="A19" s="33" t="s">
        <v>61</v>
      </c>
      <c r="C19" s="40"/>
      <c r="D19" s="117" t="s">
        <v>298</v>
      </c>
      <c r="E19" s="42"/>
      <c r="F19" s="121" t="s">
        <v>290</v>
      </c>
      <c r="G19" s="47"/>
      <c r="H19" s="51" t="s">
        <v>313</v>
      </c>
      <c r="I19" s="50"/>
    </row>
    <row r="20" spans="1:9" ht="12.75" customHeight="1" x14ac:dyDescent="0.25">
      <c r="A20" s="33" t="s">
        <v>62</v>
      </c>
      <c r="C20" s="112"/>
      <c r="D20" s="27" t="s">
        <v>412</v>
      </c>
      <c r="E20" s="47"/>
      <c r="F20" s="121" t="s">
        <v>291</v>
      </c>
      <c r="G20" s="16"/>
      <c r="H20" s="49" t="s">
        <v>674</v>
      </c>
      <c r="I20" s="50"/>
    </row>
    <row r="21" spans="1:9" ht="12" customHeight="1" x14ac:dyDescent="0.25">
      <c r="A21" s="33" t="s">
        <v>63</v>
      </c>
      <c r="C21" s="41"/>
      <c r="D21" s="27" t="s">
        <v>299</v>
      </c>
      <c r="E21" s="47"/>
      <c r="F21" s="121" t="s">
        <v>292</v>
      </c>
      <c r="I21" s="53"/>
    </row>
    <row r="22" spans="1:9" ht="12.75" customHeight="1" x14ac:dyDescent="0.25">
      <c r="A22" s="33" t="s">
        <v>64</v>
      </c>
      <c r="E22" s="47"/>
      <c r="F22" s="115" t="s">
        <v>293</v>
      </c>
    </row>
    <row r="23" spans="1:9" ht="13.5" customHeight="1" x14ac:dyDescent="0.25">
      <c r="A23" s="33" t="s">
        <v>65</v>
      </c>
      <c r="C23" s="28"/>
      <c r="D23" s="49" t="s">
        <v>101</v>
      </c>
      <c r="E23" s="47"/>
      <c r="F23" s="121" t="s">
        <v>294</v>
      </c>
    </row>
    <row r="24" spans="1:9" ht="13.5" customHeight="1" x14ac:dyDescent="0.25">
      <c r="C24" s="40"/>
      <c r="D24" s="49" t="s">
        <v>102</v>
      </c>
      <c r="E24" s="47"/>
      <c r="F24" s="121" t="s">
        <v>295</v>
      </c>
    </row>
    <row r="25" spans="1:9" ht="14.25" customHeight="1" x14ac:dyDescent="0.25">
      <c r="C25" s="41"/>
      <c r="D25" s="49" t="s">
        <v>103</v>
      </c>
    </row>
    <row r="26" spans="1:9" ht="15" customHeight="1" x14ac:dyDescent="0.25">
      <c r="G26" s="27"/>
      <c r="H26" s="49"/>
    </row>
    <row r="27" spans="1:9" ht="14.25" customHeight="1" x14ac:dyDescent="0.25">
      <c r="D27" s="27"/>
      <c r="E27" s="50"/>
      <c r="F27" s="52"/>
      <c r="G27" s="27"/>
      <c r="H27" s="27"/>
    </row>
    <row r="29" spans="1:9" ht="13.5" customHeight="1" x14ac:dyDescent="0.25"/>
    <row r="32" spans="1:9" ht="13.5" customHeight="1" x14ac:dyDescent="0.25"/>
  </sheetData>
  <mergeCells count="3">
    <mergeCell ref="A3:I3"/>
    <mergeCell ref="A1:I1"/>
    <mergeCell ref="A2:I2"/>
  </mergeCells>
  <hyperlinks>
    <hyperlink ref="D12" location="Partnerships!A1" display="Partnerships" xr:uid="{FD010C58-9E63-4187-BD61-137E2629389D}"/>
    <hyperlink ref="F9" location="'Donantion Program'!A1" display="Donation Program" xr:uid="{1DD45D85-4A31-488F-AAA6-12C70F5C0B51}"/>
    <hyperlink ref="H12" r:id="rId1" xr:uid="{0AC5E5D1-2599-4590-9EDD-92A7722C214F}"/>
    <hyperlink ref="H8" r:id="rId2" xr:uid="{0B3842E4-E275-4CCF-B986-535B853BDCCE}"/>
    <hyperlink ref="H9" r:id="rId3" xr:uid="{E9D4CD0C-6850-4AC9-9853-DDBD9A457DB0}"/>
    <hyperlink ref="H7" location="'Start-Up Financing'!A1" display="Start Up Financing" xr:uid="{18E287A1-CB13-4339-88FF-44D15788532A}"/>
    <hyperlink ref="H10" location="'To Do'!A1" display="To Do" xr:uid="{77833F54-6F90-40D4-9838-A1DC16E2504B}"/>
    <hyperlink ref="H18" location="'Go-Daddy Web Sites'!A1" display="Go Daddy Web Sites" xr:uid="{CC9D09DE-8A3B-436B-91D0-525F718DD05A}"/>
    <hyperlink ref="H5" r:id="rId4" xr:uid="{3E793B38-9561-4645-91EF-9134CB9E9B1D}"/>
    <hyperlink ref="H15" location="Museum!A1" display="Space Museum - Fixed exhibits, Rotating exhibits" xr:uid="{051B4AFF-3337-44E6-882E-D4AA5F0C99D1}"/>
    <hyperlink ref="F6" r:id="rId5" xr:uid="{9862F1C8-3FFC-4C6A-A59A-4297DBE33418}"/>
    <hyperlink ref="F7" r:id="rId6" xr:uid="{4191A5C3-F125-46C4-AC24-21E30B201BFC}"/>
    <hyperlink ref="F8" r:id="rId7" xr:uid="{F317832A-39D9-4304-96A6-9984CCFA235F}"/>
    <hyperlink ref="F11" r:id="rId8" display="Industry_Economic_Impact_Research" xr:uid="{70120F8A-D5F2-4796-9ECD-F7C883FEA46F}"/>
    <hyperlink ref="H16" r:id="rId9" display="Letters to Governmnt Officials" xr:uid="{CAF856F0-E9CE-4C1E-A090-0AFFD0604EA6}"/>
    <hyperlink ref="D19" r:id="rId10" xr:uid="{275A5B03-39B7-4B4A-9370-C529978EBD1C}"/>
    <hyperlink ref="F19" r:id="rId11" xr:uid="{F1EAD687-0178-435F-B6E1-6424B7D1ADF7}"/>
    <hyperlink ref="F20" r:id="rId12" location="spf=1592862716351" xr:uid="{E11608A3-2A60-4A86-BE25-6FF7D941D0D6}"/>
    <hyperlink ref="F21" r:id="rId13" location="spf=1592862760777" xr:uid="{7D38A696-F8D5-4F98-9ABC-A28A2D7B7302}"/>
    <hyperlink ref="F22" r:id="rId14" location="spf=1592862792729" xr:uid="{B9FC27BD-3185-4409-8444-5BBADE27FA27}"/>
    <hyperlink ref="F23" r:id="rId15" location="spf=1592862822760" xr:uid="{34AABC5B-0F83-41CD-B1F0-DFF326D11E9A}"/>
    <hyperlink ref="H6" location="'New Const. Facilities Def.'!A1" display="New Construction Facilities Definition" xr:uid="{B2D3F37F-39D1-418E-BAAB-A8328D6FDC1B}"/>
    <hyperlink ref="H19" location="'Facility Location'!A1" display="Facility Location" xr:uid="{1C449E05-3BA9-43F9-9474-12603C560492}"/>
    <hyperlink ref="H17" r:id="rId16" xr:uid="{04C133CE-B850-4174-8F42-345D30CA33FE}"/>
    <hyperlink ref="H13" r:id="rId17" display="Existng Cypress Facility Location" xr:uid="{F40AD36B-AB7B-4B39-826B-7896543F9B0E}"/>
    <hyperlink ref="H14" location="'Existing Cypress Facilities'!A1" display="Existing Cypress Facility Location  (GSF)" xr:uid="{6FD6F1C5-FF2B-4D65-8AEE-42B82F6B855E}"/>
    <hyperlink ref="F24" r:id="rId18" xr:uid="{14D0A732-338C-48E0-88C7-94828BCA9FEA}"/>
    <hyperlink ref="D9" location="'NASA Facilities w Museums'!A1" display="NASA Facilities &amp; Space Museums" xr:uid="{E3E6390D-56E6-43CD-BA84-D3C504CEA1BA}"/>
    <hyperlink ref="F10" location="'NASA Facilities w Museums'!A1" display="Business Starts - Private  (Profit), Non-Profit " xr:uid="{3090CF40-6593-4800-9BA8-F5E2AB32336D}"/>
    <hyperlink ref="D14" location="'Lone Star College add programs '!A1" display="Lone Star College - Space Programs added" xr:uid="{88F3D645-550A-461D-8BCB-F74DA7A9C96A}"/>
    <hyperlink ref="F5" location="'Space Explorers'!A1" display="Space Explorers" xr:uid="{4D7209EC-033D-403C-A793-D33CE23C7727}"/>
    <hyperlink ref="F18" r:id="rId19" display="SELF - Non-Profit Filing (Google reading)" xr:uid="{D97BC592-4279-42FB-82A3-E9FA58A8013D}"/>
    <hyperlink ref="D7" r:id="rId20" xr:uid="{2B4FA96C-3681-45A1-B3C1-BA92069205A5}"/>
    <hyperlink ref="D8" r:id="rId21" display="Goals" xr:uid="{287949E1-4AEA-4F5E-92E5-9389C983426B}"/>
    <hyperlink ref="D5" r:id="rId22" xr:uid="{57243922-FB59-4A35-ADC0-ED8C34E2A181}"/>
    <hyperlink ref="F14" location="'Non-Profit Organization'!A1" display="Non-Profit Organization" xr:uid="{866D73F5-7664-4DF9-A596-C269D8519AD3}"/>
    <hyperlink ref="D6" r:id="rId23" xr:uid="{DF73E693-CF88-4935-A4BB-D58C69A60DDB}"/>
    <hyperlink ref="H11" r:id="rId24" xr:uid="{E10F51D4-584B-483C-9A8A-2062B4E5EF83}"/>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8D5C4-C084-4D2D-A964-803510F9C0A3}">
  <sheetPr codeName="Sheet10"/>
  <dimension ref="A1:N5"/>
  <sheetViews>
    <sheetView workbookViewId="0">
      <pane ySplit="2" topLeftCell="A3" activePane="bottomLeft" state="frozen"/>
      <selection activeCell="C1" sqref="C1"/>
      <selection pane="bottomLeft" activeCell="A2" sqref="A2:N2"/>
    </sheetView>
  </sheetViews>
  <sheetFormatPr defaultRowHeight="15" x14ac:dyDescent="0.25"/>
  <cols>
    <col min="1" max="1" width="108.8554687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309</v>
      </c>
    </row>
    <row r="5" spans="1:14" ht="15.75" x14ac:dyDescent="0.25">
      <c r="A5" s="9"/>
    </row>
  </sheetData>
  <mergeCells count="1">
    <mergeCell ref="A2:N2"/>
  </mergeCells>
  <hyperlinks>
    <hyperlink ref="A2:N2" location="Summary!A1" display="Summary" xr:uid="{5AEEA47D-8217-43C8-80A8-7A833E6B7149}"/>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C105-E3E1-4681-A3DE-9E9C75EF2C1D}">
  <sheetPr codeName="Sheet11"/>
  <dimension ref="A1:N20"/>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312</v>
      </c>
    </row>
    <row r="5" spans="1:14" x14ac:dyDescent="0.25">
      <c r="A5" s="19" t="s">
        <v>33</v>
      </c>
    </row>
    <row r="6" spans="1:14" x14ac:dyDescent="0.25">
      <c r="A6" s="4"/>
    </row>
    <row r="7" spans="1:14" x14ac:dyDescent="0.25">
      <c r="A7" s="23" t="s">
        <v>34</v>
      </c>
    </row>
    <row r="8" spans="1:14" x14ac:dyDescent="0.25">
      <c r="A8" s="4" t="s">
        <v>35</v>
      </c>
    </row>
    <row r="9" spans="1:14" x14ac:dyDescent="0.25">
      <c r="A9" s="4" t="s">
        <v>36</v>
      </c>
    </row>
    <row r="10" spans="1:14" x14ac:dyDescent="0.25">
      <c r="A10" s="4" t="s">
        <v>37</v>
      </c>
    </row>
    <row r="11" spans="1:14" x14ac:dyDescent="0.25">
      <c r="A11" s="4" t="s">
        <v>38</v>
      </c>
    </row>
    <row r="12" spans="1:14" x14ac:dyDescent="0.25">
      <c r="A12" s="4" t="s">
        <v>39</v>
      </c>
    </row>
    <row r="13" spans="1:14" x14ac:dyDescent="0.25">
      <c r="A13" s="4" t="s">
        <v>40</v>
      </c>
    </row>
    <row r="14" spans="1:14" x14ac:dyDescent="0.25">
      <c r="A14" s="4" t="s">
        <v>41</v>
      </c>
    </row>
    <row r="15" spans="1:14" x14ac:dyDescent="0.25">
      <c r="A15" s="23" t="s">
        <v>42</v>
      </c>
    </row>
    <row r="16" spans="1:14" x14ac:dyDescent="0.25">
      <c r="A16" s="4" t="s">
        <v>43</v>
      </c>
    </row>
    <row r="17" spans="1:1" x14ac:dyDescent="0.25">
      <c r="A17" s="4" t="s">
        <v>46</v>
      </c>
    </row>
    <row r="18" spans="1:1" x14ac:dyDescent="0.25">
      <c r="A18" s="4" t="s">
        <v>47</v>
      </c>
    </row>
    <row r="19" spans="1:1" x14ac:dyDescent="0.25">
      <c r="A19" s="4" t="s">
        <v>44</v>
      </c>
    </row>
    <row r="20" spans="1:1" x14ac:dyDescent="0.25">
      <c r="A20" s="4" t="s">
        <v>45</v>
      </c>
    </row>
  </sheetData>
  <mergeCells count="1">
    <mergeCell ref="A2:N2"/>
  </mergeCells>
  <hyperlinks>
    <hyperlink ref="A2:N2" location="Summary!A1" display="Summary" xr:uid="{DAFFDE9D-5BAA-4F32-8FBD-9B87FD6E4F44}"/>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7406-21C9-4FDD-A490-282F386E1F67}">
  <sheetPr codeName="Sheet12"/>
  <dimension ref="A1:O36"/>
  <sheetViews>
    <sheetView workbookViewId="0">
      <pane ySplit="4" topLeftCell="A5" activePane="bottomLeft" state="frozen"/>
      <selection pane="bottomLeft" activeCell="B2" sqref="B2:O2"/>
    </sheetView>
  </sheetViews>
  <sheetFormatPr defaultRowHeight="15" x14ac:dyDescent="0.25"/>
  <cols>
    <col min="1" max="1" width="3.140625" customWidth="1"/>
    <col min="2" max="2" width="70.5703125" customWidth="1"/>
    <col min="5" max="5" width="10.140625" customWidth="1"/>
    <col min="6" max="6" width="12.5703125" customWidth="1"/>
    <col min="7" max="7" width="11.7109375" customWidth="1"/>
    <col min="8" max="8" width="10.5703125" customWidth="1"/>
    <col min="9" max="9" width="10.42578125" customWidth="1"/>
    <col min="13" max="13" width="10.140625" customWidth="1"/>
    <col min="14" max="14" width="12.5703125" bestFit="1" customWidth="1"/>
  </cols>
  <sheetData>
    <row r="1" spans="1:15" ht="35.25" x14ac:dyDescent="0.25">
      <c r="B1" s="1" t="s">
        <v>16</v>
      </c>
      <c r="E1" s="67" t="s">
        <v>179</v>
      </c>
      <c r="F1" s="67" t="s">
        <v>178</v>
      </c>
      <c r="H1" t="s">
        <v>33</v>
      </c>
      <c r="L1" s="5" t="s">
        <v>181</v>
      </c>
      <c r="M1" s="5" t="s">
        <v>180</v>
      </c>
      <c r="N1" s="5" t="s">
        <v>180</v>
      </c>
    </row>
    <row r="2" spans="1:15" x14ac:dyDescent="0.25">
      <c r="B2" s="249" t="s">
        <v>19</v>
      </c>
      <c r="C2" s="249"/>
      <c r="D2" s="249"/>
      <c r="E2" s="249"/>
      <c r="F2" s="249"/>
      <c r="G2" s="249"/>
      <c r="H2" s="250"/>
      <c r="I2" s="250"/>
      <c r="J2" s="250"/>
      <c r="K2" s="250"/>
      <c r="L2" s="250"/>
      <c r="M2" s="250"/>
      <c r="N2" s="250"/>
      <c r="O2" s="250"/>
    </row>
    <row r="3" spans="1:15" x14ac:dyDescent="0.25">
      <c r="B3" s="6" t="s">
        <v>157</v>
      </c>
      <c r="C3" s="5" t="s">
        <v>152</v>
      </c>
      <c r="D3" s="5" t="s">
        <v>158</v>
      </c>
      <c r="E3" s="5" t="s">
        <v>159</v>
      </c>
      <c r="F3" s="5" t="s">
        <v>160</v>
      </c>
      <c r="G3" s="5" t="s">
        <v>162</v>
      </c>
      <c r="H3" s="5" t="s">
        <v>161</v>
      </c>
      <c r="I3" s="5" t="s">
        <v>151</v>
      </c>
      <c r="J3" s="5" t="s">
        <v>161</v>
      </c>
      <c r="K3" s="5" t="s">
        <v>161</v>
      </c>
      <c r="L3" s="5" t="s">
        <v>161</v>
      </c>
      <c r="M3" s="5" t="s">
        <v>181</v>
      </c>
      <c r="N3" s="5" t="s">
        <v>181</v>
      </c>
    </row>
    <row r="4" spans="1:15" ht="15.75" x14ac:dyDescent="0.25">
      <c r="B4" s="9" t="s">
        <v>300</v>
      </c>
      <c r="C4" s="64">
        <f>SUM(C5+C16+C26+C30)</f>
        <v>12</v>
      </c>
      <c r="D4" s="72" t="s">
        <v>33</v>
      </c>
      <c r="E4" s="83">
        <f>SUM(E5+E16+E26+E30)</f>
        <v>377900</v>
      </c>
      <c r="F4" s="66">
        <f>SUM(F5+F16+F26+F30)</f>
        <v>72060000</v>
      </c>
      <c r="G4" s="83">
        <f>SUM(G5+G16+G26+G30)</f>
        <v>180000</v>
      </c>
      <c r="H4" s="64">
        <f>SUM(H5+H16+H26+H30)</f>
        <v>5.5</v>
      </c>
      <c r="I4" s="64">
        <f>SUM(I5+I16+I26+I30)</f>
        <v>300</v>
      </c>
      <c r="J4" s="64">
        <f>SUM((I4/150))</f>
        <v>2</v>
      </c>
      <c r="K4" s="81">
        <f>SUM(C4+H4+J4)</f>
        <v>19.5</v>
      </c>
      <c r="L4" s="66">
        <v>20000</v>
      </c>
      <c r="M4" s="82">
        <f>SUM(K4*L4)</f>
        <v>390000</v>
      </c>
      <c r="N4" s="82">
        <f>SUM(F4+M4)</f>
        <v>72450000</v>
      </c>
    </row>
    <row r="5" spans="1:15" x14ac:dyDescent="0.25">
      <c r="A5" s="76"/>
      <c r="B5" s="59" t="s">
        <v>138</v>
      </c>
      <c r="C5" s="63">
        <v>9</v>
      </c>
      <c r="D5" s="71">
        <v>200</v>
      </c>
      <c r="E5" s="63">
        <f t="shared" ref="E5:I5" si="0">SUM(E6:E15)</f>
        <v>332700</v>
      </c>
      <c r="F5" s="73">
        <f>SUM(D5*E5)</f>
        <v>66540000</v>
      </c>
      <c r="G5" s="63"/>
      <c r="H5" s="63"/>
      <c r="I5" s="63">
        <f t="shared" si="0"/>
        <v>240</v>
      </c>
    </row>
    <row r="6" spans="1:15" x14ac:dyDescent="0.25">
      <c r="B6" s="58" t="s">
        <v>149</v>
      </c>
      <c r="C6" s="69"/>
      <c r="D6" s="69"/>
      <c r="E6" s="69"/>
      <c r="F6" s="69"/>
      <c r="G6" s="69"/>
      <c r="H6" s="69"/>
      <c r="I6" s="69"/>
    </row>
    <row r="7" spans="1:15" x14ac:dyDescent="0.25">
      <c r="B7" s="6" t="s">
        <v>150</v>
      </c>
      <c r="C7" s="69"/>
      <c r="D7" s="69"/>
      <c r="E7" s="69"/>
      <c r="F7" s="69"/>
      <c r="G7" s="69"/>
      <c r="H7" s="69"/>
      <c r="I7" s="69"/>
    </row>
    <row r="8" spans="1:15" ht="74.25" customHeight="1" x14ac:dyDescent="0.25">
      <c r="B8" s="56" t="s">
        <v>164</v>
      </c>
      <c r="C8" s="69"/>
      <c r="D8" s="69"/>
      <c r="E8" s="69"/>
      <c r="F8" s="69"/>
      <c r="G8" s="69"/>
      <c r="H8" s="69"/>
      <c r="I8" s="69"/>
    </row>
    <row r="9" spans="1:15" ht="44.25" customHeight="1" x14ac:dyDescent="0.25">
      <c r="B9" s="56" t="s">
        <v>165</v>
      </c>
      <c r="C9" s="61">
        <v>3</v>
      </c>
      <c r="D9" s="62">
        <v>0</v>
      </c>
      <c r="E9" s="61">
        <v>130680</v>
      </c>
      <c r="F9" s="70">
        <f>SUM(E9*D5)</f>
        <v>26136000</v>
      </c>
      <c r="G9" s="62"/>
      <c r="H9" s="62" t="s">
        <v>33</v>
      </c>
      <c r="I9" s="61">
        <v>10</v>
      </c>
    </row>
    <row r="10" spans="1:15" ht="44.25" customHeight="1" x14ac:dyDescent="0.25">
      <c r="B10" s="56" t="s">
        <v>166</v>
      </c>
      <c r="C10" s="61">
        <v>1.5</v>
      </c>
      <c r="D10" s="62"/>
      <c r="E10" s="61">
        <f>SUM(E9*0.5)</f>
        <v>65340</v>
      </c>
      <c r="F10" s="70">
        <f>SUM(E10*D5)</f>
        <v>13068000</v>
      </c>
      <c r="G10" s="62"/>
      <c r="H10" s="62"/>
      <c r="I10" s="61">
        <v>10</v>
      </c>
    </row>
    <row r="11" spans="1:15" ht="16.5" customHeight="1" x14ac:dyDescent="0.25">
      <c r="B11" s="56" t="s">
        <v>167</v>
      </c>
      <c r="C11" s="61">
        <v>3</v>
      </c>
      <c r="D11" s="62">
        <v>0</v>
      </c>
      <c r="E11" s="61">
        <v>130680</v>
      </c>
      <c r="F11" s="70">
        <f>SUM(E11*D5)</f>
        <v>26136000</v>
      </c>
      <c r="G11" s="62"/>
      <c r="H11" s="62"/>
      <c r="I11" s="61">
        <v>10</v>
      </c>
    </row>
    <row r="12" spans="1:15" ht="15" customHeight="1" x14ac:dyDescent="0.25">
      <c r="B12" s="56" t="s">
        <v>168</v>
      </c>
      <c r="C12" s="61">
        <v>1</v>
      </c>
      <c r="D12" s="62">
        <v>0</v>
      </c>
      <c r="E12" s="62">
        <v>0</v>
      </c>
      <c r="F12" s="62">
        <v>0</v>
      </c>
      <c r="G12" s="62">
        <v>0</v>
      </c>
      <c r="H12" s="62">
        <v>0</v>
      </c>
      <c r="I12" s="62">
        <v>0</v>
      </c>
    </row>
    <row r="13" spans="1:15" ht="16.5" customHeight="1" x14ac:dyDescent="0.25">
      <c r="B13" s="57" t="s">
        <v>169</v>
      </c>
      <c r="C13" s="61">
        <v>1</v>
      </c>
      <c r="D13" s="74">
        <v>100</v>
      </c>
      <c r="E13" s="61">
        <v>3000</v>
      </c>
      <c r="F13" s="70">
        <f>SUM(D13*E13)</f>
        <v>300000</v>
      </c>
      <c r="G13" s="62"/>
      <c r="H13" s="62"/>
      <c r="I13" s="61">
        <v>10</v>
      </c>
    </row>
    <row r="14" spans="1:15" x14ac:dyDescent="0.25">
      <c r="B14" s="58" t="s">
        <v>170</v>
      </c>
      <c r="C14" s="62">
        <v>0</v>
      </c>
      <c r="D14" s="74">
        <v>100</v>
      </c>
      <c r="E14" s="61">
        <v>3000</v>
      </c>
      <c r="F14" s="70">
        <f>SUM(D14*E14)</f>
        <v>300000</v>
      </c>
      <c r="G14" s="62"/>
      <c r="H14" s="62"/>
      <c r="I14" s="61">
        <v>200</v>
      </c>
    </row>
    <row r="15" spans="1:15" x14ac:dyDescent="0.25">
      <c r="B15" s="56"/>
    </row>
    <row r="16" spans="1:15" x14ac:dyDescent="0.25">
      <c r="A16" s="76"/>
      <c r="B16" s="59" t="s">
        <v>144</v>
      </c>
      <c r="C16" s="63">
        <v>1</v>
      </c>
      <c r="D16" s="71">
        <v>100</v>
      </c>
      <c r="E16" s="63">
        <f>SUM(E17:E25)</f>
        <v>13200</v>
      </c>
      <c r="F16" s="71">
        <f>SUM(D16*E16)</f>
        <v>1320000</v>
      </c>
      <c r="G16" s="63"/>
      <c r="H16" s="63"/>
      <c r="I16" s="63">
        <v>45</v>
      </c>
    </row>
    <row r="17" spans="1:9" ht="31.5" customHeight="1" x14ac:dyDescent="0.25">
      <c r="B17" s="56" t="s">
        <v>145</v>
      </c>
      <c r="C17" s="69"/>
      <c r="D17" s="69"/>
      <c r="E17" s="69"/>
      <c r="F17" s="69"/>
      <c r="G17" s="69"/>
      <c r="H17" s="69"/>
      <c r="I17" s="69"/>
    </row>
    <row r="18" spans="1:9" ht="44.25" customHeight="1" x14ac:dyDescent="0.25">
      <c r="B18" s="58" t="s">
        <v>155</v>
      </c>
      <c r="C18" s="62" t="s">
        <v>33</v>
      </c>
      <c r="D18" s="62"/>
      <c r="E18" s="62" t="s">
        <v>33</v>
      </c>
      <c r="F18" s="62"/>
      <c r="G18" s="62"/>
      <c r="H18" s="62"/>
      <c r="I18" s="62" t="s">
        <v>33</v>
      </c>
    </row>
    <row r="19" spans="1:9" ht="16.5" customHeight="1" x14ac:dyDescent="0.25">
      <c r="B19" s="56" t="s">
        <v>176</v>
      </c>
      <c r="C19" s="61">
        <v>5.7000000000000002E-2</v>
      </c>
      <c r="D19" s="74">
        <v>125</v>
      </c>
      <c r="E19" s="61">
        <v>2500</v>
      </c>
      <c r="F19" s="70">
        <f t="shared" ref="F19:F22" si="1">SUM(D19*E19)</f>
        <v>312500</v>
      </c>
      <c r="G19" s="62"/>
      <c r="H19" s="62"/>
      <c r="I19" s="62"/>
    </row>
    <row r="20" spans="1:9" ht="16.5" customHeight="1" x14ac:dyDescent="0.25">
      <c r="B20" s="56" t="s">
        <v>173</v>
      </c>
      <c r="C20" s="61">
        <v>5.5E-2</v>
      </c>
      <c r="D20" s="74">
        <v>100</v>
      </c>
      <c r="E20" s="61">
        <v>2400</v>
      </c>
      <c r="F20" s="70">
        <f t="shared" si="1"/>
        <v>240000</v>
      </c>
      <c r="G20" s="62"/>
      <c r="H20" s="62"/>
      <c r="I20" s="62"/>
    </row>
    <row r="21" spans="1:9" ht="16.5" customHeight="1" x14ac:dyDescent="0.25">
      <c r="B21" s="56" t="s">
        <v>174</v>
      </c>
      <c r="C21" s="61">
        <v>4.1000000000000002E-2</v>
      </c>
      <c r="D21" s="74">
        <v>100</v>
      </c>
      <c r="E21" s="61">
        <v>1800</v>
      </c>
      <c r="F21" s="70">
        <f t="shared" si="1"/>
        <v>180000</v>
      </c>
      <c r="G21" s="62"/>
      <c r="H21" s="62"/>
      <c r="I21" s="62"/>
    </row>
    <row r="22" spans="1:9" ht="17.25" customHeight="1" x14ac:dyDescent="0.25">
      <c r="B22" s="56" t="s">
        <v>175</v>
      </c>
      <c r="C22" s="61">
        <v>3.4000000000000002E-2</v>
      </c>
      <c r="D22" s="74">
        <v>100</v>
      </c>
      <c r="E22" s="61">
        <v>1500</v>
      </c>
      <c r="F22" s="70">
        <f t="shared" si="1"/>
        <v>150000</v>
      </c>
      <c r="G22" s="62"/>
      <c r="H22" s="62"/>
      <c r="I22" s="62"/>
    </row>
    <row r="23" spans="1:9" ht="30" customHeight="1" x14ac:dyDescent="0.25">
      <c r="B23" s="56" t="s">
        <v>177</v>
      </c>
      <c r="C23" s="61">
        <v>0.114</v>
      </c>
      <c r="D23" s="74">
        <v>100</v>
      </c>
      <c r="E23" s="61">
        <v>5000</v>
      </c>
      <c r="F23" s="70">
        <f>SUM(D23*E23)</f>
        <v>500000</v>
      </c>
      <c r="G23" s="62"/>
      <c r="H23" s="62"/>
      <c r="I23" s="62">
        <v>0</v>
      </c>
    </row>
    <row r="24" spans="1:9" ht="15.75" customHeight="1" x14ac:dyDescent="0.25">
      <c r="B24" s="56" t="s">
        <v>154</v>
      </c>
      <c r="C24" s="62"/>
      <c r="D24" s="62"/>
      <c r="E24" s="62"/>
      <c r="F24" s="62"/>
      <c r="G24" s="62"/>
      <c r="H24" s="62"/>
      <c r="I24" s="62"/>
    </row>
    <row r="25" spans="1:9" x14ac:dyDescent="0.25">
      <c r="B25" s="56"/>
    </row>
    <row r="26" spans="1:9" x14ac:dyDescent="0.25">
      <c r="A26" s="76"/>
      <c r="B26" s="59" t="s">
        <v>146</v>
      </c>
      <c r="C26" s="63">
        <v>1</v>
      </c>
      <c r="D26" s="71">
        <v>100</v>
      </c>
      <c r="E26" s="63">
        <f t="shared" ref="E26:I26" si="2">SUM(E27:E29)</f>
        <v>4000</v>
      </c>
      <c r="F26" s="71">
        <f>SUM(D26*E26)</f>
        <v>400000</v>
      </c>
      <c r="G26" s="63"/>
      <c r="H26" s="63"/>
      <c r="I26" s="63">
        <f t="shared" si="2"/>
        <v>10</v>
      </c>
    </row>
    <row r="27" spans="1:9" x14ac:dyDescent="0.25">
      <c r="B27" s="56" t="s">
        <v>156</v>
      </c>
      <c r="C27" s="61">
        <v>9.0999999999999998E-2</v>
      </c>
      <c r="D27" s="74" t="s">
        <v>33</v>
      </c>
      <c r="E27" s="61">
        <v>4000</v>
      </c>
      <c r="F27" s="62"/>
      <c r="G27" s="62"/>
      <c r="H27" s="62"/>
      <c r="I27" s="61">
        <v>10</v>
      </c>
    </row>
    <row r="28" spans="1:9" ht="30" x14ac:dyDescent="0.25">
      <c r="B28" s="56" t="s">
        <v>153</v>
      </c>
      <c r="C28" s="62"/>
      <c r="D28" s="62"/>
      <c r="E28" s="62"/>
      <c r="F28" s="62"/>
      <c r="G28" s="62"/>
      <c r="H28" s="62"/>
      <c r="I28" s="62"/>
    </row>
    <row r="29" spans="1:9" x14ac:dyDescent="0.25">
      <c r="B29" s="56"/>
      <c r="C29" s="60"/>
    </row>
    <row r="30" spans="1:9" x14ac:dyDescent="0.25">
      <c r="A30" s="76"/>
      <c r="B30" s="59" t="s">
        <v>140</v>
      </c>
      <c r="C30" s="63">
        <v>1</v>
      </c>
      <c r="D30" s="79" t="s">
        <v>33</v>
      </c>
      <c r="E30" s="63">
        <f>SUM(E31:E38)</f>
        <v>28000</v>
      </c>
      <c r="F30" s="75">
        <f>SUM(F31:F36)</f>
        <v>3800000</v>
      </c>
      <c r="G30" s="63">
        <f>SUM(G32:G38)</f>
        <v>180000</v>
      </c>
      <c r="H30" s="68">
        <f>SUM(H31:H36)</f>
        <v>5.5</v>
      </c>
      <c r="I30" s="63">
        <f>SUM(I32:I38)</f>
        <v>5</v>
      </c>
    </row>
    <row r="31" spans="1:9" ht="60.75" customHeight="1" x14ac:dyDescent="0.25">
      <c r="B31" s="65" t="s">
        <v>172</v>
      </c>
      <c r="C31" s="62"/>
      <c r="D31" s="79"/>
      <c r="E31" s="62"/>
      <c r="F31" s="78"/>
      <c r="G31" s="77"/>
      <c r="H31" s="77"/>
      <c r="I31" s="62"/>
    </row>
    <row r="32" spans="1:9" ht="30.75" customHeight="1" x14ac:dyDescent="0.25">
      <c r="B32" s="56" t="s">
        <v>171</v>
      </c>
      <c r="C32" s="61">
        <v>0.27500000000000002</v>
      </c>
      <c r="D32" s="74">
        <v>150</v>
      </c>
      <c r="E32" s="61">
        <f>SUM(2*6000)</f>
        <v>12000</v>
      </c>
      <c r="F32" s="70">
        <f t="shared" ref="F32:F33" si="3">SUM(D32*E32)</f>
        <v>1800000</v>
      </c>
      <c r="G32" s="61">
        <f>SUM(60000*1)</f>
        <v>60000</v>
      </c>
      <c r="H32" s="61">
        <f>SUM(1.5*1)</f>
        <v>1.5</v>
      </c>
      <c r="I32" s="61">
        <v>0</v>
      </c>
    </row>
    <row r="33" spans="2:9" ht="15" customHeight="1" x14ac:dyDescent="0.25">
      <c r="B33" s="56" t="s">
        <v>147</v>
      </c>
      <c r="C33" s="61">
        <v>0.183</v>
      </c>
      <c r="D33" s="74">
        <v>150</v>
      </c>
      <c r="E33" s="61">
        <f>SUM(2*4000)</f>
        <v>8000</v>
      </c>
      <c r="F33" s="70">
        <f t="shared" si="3"/>
        <v>1200000</v>
      </c>
      <c r="G33" s="61">
        <f>SUM(60000*2)</f>
        <v>120000</v>
      </c>
      <c r="H33" s="61">
        <f>SUM(1.5*2)</f>
        <v>3</v>
      </c>
      <c r="I33" s="61">
        <v>0</v>
      </c>
    </row>
    <row r="34" spans="2:9" ht="15" customHeight="1" x14ac:dyDescent="0.25">
      <c r="B34" s="56" t="s">
        <v>148</v>
      </c>
      <c r="C34" s="61">
        <v>9.0999999999999998E-2</v>
      </c>
      <c r="D34" s="74">
        <v>100</v>
      </c>
      <c r="E34" s="61">
        <v>4000</v>
      </c>
      <c r="F34" s="70">
        <f t="shared" ref="F34:F35" si="4">SUM(D34*E34)</f>
        <v>400000</v>
      </c>
      <c r="G34" s="62"/>
      <c r="H34" s="61">
        <v>0.5</v>
      </c>
      <c r="I34" s="61">
        <v>0</v>
      </c>
    </row>
    <row r="35" spans="2:9" x14ac:dyDescent="0.25">
      <c r="B35" s="56" t="s">
        <v>163</v>
      </c>
      <c r="C35" s="61">
        <v>9.0999999999999998E-2</v>
      </c>
      <c r="D35" s="74">
        <v>100</v>
      </c>
      <c r="E35" s="60">
        <v>4000</v>
      </c>
      <c r="F35" s="70">
        <f t="shared" si="4"/>
        <v>400000</v>
      </c>
      <c r="G35" s="62"/>
      <c r="H35" s="60">
        <v>0.5</v>
      </c>
      <c r="I35" s="60">
        <v>5</v>
      </c>
    </row>
    <row r="36" spans="2:9" x14ac:dyDescent="0.25">
      <c r="B36" s="56"/>
    </row>
  </sheetData>
  <mergeCells count="1">
    <mergeCell ref="B2:O2"/>
  </mergeCells>
  <hyperlinks>
    <hyperlink ref="B6" r:id="rId1" xr:uid="{C5B07BC8-0BD0-4B20-BC88-0C7330EA0C66}"/>
    <hyperlink ref="B7" r:id="rId2" xr:uid="{6A80082D-7EA3-4DB6-8095-ACCF39A1FA4D}"/>
    <hyperlink ref="B3" r:id="rId3" xr:uid="{178453EB-043C-4085-8EA4-FCD9B60E31C4}"/>
    <hyperlink ref="E1" r:id="rId4" display="Calc" xr:uid="{C4E25FB4-BF72-4952-9D3E-65D232D07CE1}"/>
    <hyperlink ref="B14" r:id="rId5" xr:uid="{04E8F455-DDC2-42A7-ABF3-06E64B715A06}"/>
    <hyperlink ref="B18" r:id="rId6" xr:uid="{6B7A5ED0-DD9D-46CF-A9C1-36024E43D261}"/>
    <hyperlink ref="F1" r:id="rId7" xr:uid="{AA418895-75FD-4F35-B198-BCEEAAABE5B8}"/>
    <hyperlink ref="B2:O2" location="Summary!A1" display="Summary" xr:uid="{3CD6E789-1A29-4499-ADD5-C174E27C6662}"/>
  </hyperlinks>
  <pageMargins left="0.7" right="0.7" top="0.75" bottom="0.75" header="0.3" footer="0.3"/>
  <pageSetup orientation="portrait"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BF45-8107-498C-883F-817915B2E009}">
  <sheetPr codeName="Sheet13">
    <pageSetUpPr fitToPage="1"/>
  </sheetPr>
  <dimension ref="A1:O95"/>
  <sheetViews>
    <sheetView workbookViewId="0">
      <pane ySplit="6" topLeftCell="A7" activePane="bottomLeft" state="frozen"/>
      <selection pane="bottomLeft" activeCell="B6" sqref="B6:O6"/>
    </sheetView>
  </sheetViews>
  <sheetFormatPr defaultRowHeight="15" x14ac:dyDescent="0.25"/>
  <cols>
    <col min="1" max="1" width="3.140625" customWidth="1"/>
    <col min="2" max="2" width="83.140625" customWidth="1"/>
    <col min="3" max="3" width="15.7109375" customWidth="1"/>
    <col min="4" max="4" width="12" customWidth="1"/>
    <col min="5" max="5" width="11.140625" customWidth="1"/>
    <col min="6" max="6" width="13.140625" customWidth="1"/>
    <col min="7" max="7" width="12.28515625" customWidth="1"/>
    <col min="8" max="8" width="12.140625" customWidth="1"/>
    <col min="9" max="9" width="12.85546875" customWidth="1"/>
  </cols>
  <sheetData>
    <row r="1" spans="1:15" ht="35.25" x14ac:dyDescent="0.25">
      <c r="B1" s="1" t="s">
        <v>16</v>
      </c>
      <c r="C1" s="1"/>
      <c r="D1" s="261" t="s">
        <v>208</v>
      </c>
      <c r="E1" s="261"/>
      <c r="F1" t="s">
        <v>209</v>
      </c>
      <c r="G1" t="s">
        <v>285</v>
      </c>
    </row>
    <row r="2" spans="1:15" ht="35.25" x14ac:dyDescent="0.25">
      <c r="B2" s="9" t="s">
        <v>410</v>
      </c>
      <c r="C2" s="1"/>
      <c r="D2" t="s">
        <v>286</v>
      </c>
      <c r="G2" t="s">
        <v>288</v>
      </c>
      <c r="H2" t="s">
        <v>287</v>
      </c>
    </row>
    <row r="3" spans="1:15" ht="32.25" customHeight="1" x14ac:dyDescent="0.25">
      <c r="B3" s="88" t="s">
        <v>192</v>
      </c>
      <c r="C3" s="1"/>
    </row>
    <row r="4" spans="1:15" x14ac:dyDescent="0.25">
      <c r="B4" s="6" t="s">
        <v>198</v>
      </c>
      <c r="C4" s="84" t="s">
        <v>182</v>
      </c>
      <c r="D4" s="5" t="s">
        <v>193</v>
      </c>
      <c r="E4" s="5" t="s">
        <v>194</v>
      </c>
      <c r="F4" s="5" t="s">
        <v>199</v>
      </c>
      <c r="G4" s="5" t="s">
        <v>200</v>
      </c>
      <c r="H4" s="5" t="s">
        <v>203</v>
      </c>
      <c r="I4" s="5" t="s">
        <v>180</v>
      </c>
      <c r="J4" s="5"/>
      <c r="K4" s="5"/>
      <c r="L4" s="5"/>
    </row>
    <row r="5" spans="1:15" x14ac:dyDescent="0.25">
      <c r="B5" s="6" t="s">
        <v>205</v>
      </c>
      <c r="C5" s="85" t="s">
        <v>183</v>
      </c>
      <c r="D5" s="5" t="s">
        <v>158</v>
      </c>
      <c r="E5" s="5" t="s">
        <v>162</v>
      </c>
      <c r="F5" s="5" t="s">
        <v>201</v>
      </c>
      <c r="G5" s="5" t="s">
        <v>202</v>
      </c>
      <c r="H5" s="5" t="s">
        <v>181</v>
      </c>
      <c r="I5" s="5" t="s">
        <v>204</v>
      </c>
      <c r="J5" s="5"/>
      <c r="K5" s="5"/>
      <c r="L5" s="5"/>
    </row>
    <row r="6" spans="1:15" x14ac:dyDescent="0.25">
      <c r="B6" s="249" t="s">
        <v>19</v>
      </c>
      <c r="C6" s="249"/>
      <c r="D6" s="249"/>
      <c r="E6" s="249"/>
      <c r="F6" s="249"/>
      <c r="G6" s="249"/>
      <c r="H6" s="250"/>
      <c r="I6" s="250"/>
      <c r="J6" s="250"/>
      <c r="K6" s="250"/>
      <c r="L6" s="250"/>
      <c r="M6" s="250"/>
      <c r="N6" s="250"/>
      <c r="O6" s="250"/>
    </row>
    <row r="7" spans="1:15" x14ac:dyDescent="0.25">
      <c r="A7" s="260" t="s">
        <v>184</v>
      </c>
      <c r="B7" s="260"/>
      <c r="C7" s="97">
        <f>SUM(E6*D7)</f>
        <v>0</v>
      </c>
      <c r="D7" s="106">
        <v>59031</v>
      </c>
      <c r="E7" s="69"/>
      <c r="F7" s="92">
        <v>50</v>
      </c>
      <c r="G7" s="94">
        <f>SUM(D7*F7)</f>
        <v>2951550</v>
      </c>
      <c r="H7" s="92"/>
      <c r="I7" s="98">
        <f>SUM(C7+G7+H7)</f>
        <v>2951550</v>
      </c>
      <c r="J7" s="53"/>
      <c r="K7" s="53"/>
      <c r="L7" s="53"/>
    </row>
    <row r="8" spans="1:15" ht="16.5" customHeight="1" x14ac:dyDescent="0.25">
      <c r="A8" s="87"/>
      <c r="B8" s="108" t="s">
        <v>274</v>
      </c>
      <c r="C8" s="53"/>
      <c r="D8" s="95"/>
      <c r="E8" s="69"/>
      <c r="F8" s="53"/>
      <c r="G8" s="53"/>
      <c r="H8" s="53"/>
      <c r="I8" s="53"/>
      <c r="J8" s="53"/>
      <c r="K8" s="53"/>
      <c r="L8" s="53"/>
    </row>
    <row r="9" spans="1:15" x14ac:dyDescent="0.25">
      <c r="A9" s="260" t="s">
        <v>185</v>
      </c>
      <c r="B9" s="260"/>
      <c r="C9" s="97">
        <f>SUM(E6*D9)</f>
        <v>0</v>
      </c>
      <c r="D9" s="106">
        <v>59037</v>
      </c>
      <c r="E9" s="69"/>
      <c r="F9" s="92">
        <v>50</v>
      </c>
      <c r="G9" s="94">
        <f>SUM(D9*F9)</f>
        <v>2951850</v>
      </c>
      <c r="H9" s="92"/>
      <c r="I9" s="98">
        <f>SUM(C9+G9+H9)</f>
        <v>2951850</v>
      </c>
      <c r="J9" s="53"/>
      <c r="K9" s="53"/>
      <c r="L9" s="53"/>
    </row>
    <row r="10" spans="1:15" ht="30.75" customHeight="1" x14ac:dyDescent="0.25">
      <c r="B10" s="108" t="s">
        <v>275</v>
      </c>
      <c r="C10" s="53"/>
      <c r="D10" s="86"/>
      <c r="E10" s="69"/>
      <c r="F10" s="53"/>
      <c r="G10" s="53"/>
      <c r="H10" s="53"/>
      <c r="I10" s="53"/>
      <c r="J10" s="53"/>
      <c r="K10" s="53"/>
      <c r="L10" s="53"/>
    </row>
    <row r="11" spans="1:15" x14ac:dyDescent="0.25">
      <c r="A11" s="260" t="s">
        <v>186</v>
      </c>
      <c r="B11" s="260"/>
      <c r="C11" s="97">
        <f>SUM(E6*D11)</f>
        <v>0</v>
      </c>
      <c r="D11" s="107">
        <v>58984</v>
      </c>
      <c r="E11" s="69"/>
      <c r="F11" s="92">
        <v>50</v>
      </c>
      <c r="G11" s="94">
        <f>SUM(D11*F11)</f>
        <v>2949200</v>
      </c>
      <c r="H11" s="92"/>
      <c r="I11" s="98">
        <f>SUM(C11+G11+H11)</f>
        <v>2949200</v>
      </c>
      <c r="J11" s="53"/>
      <c r="K11" s="53"/>
      <c r="L11" s="53"/>
    </row>
    <row r="12" spans="1:15" ht="30" x14ac:dyDescent="0.25">
      <c r="B12" s="108" t="s">
        <v>276</v>
      </c>
      <c r="C12" s="96"/>
      <c r="D12" s="95"/>
      <c r="E12" s="69"/>
      <c r="F12" s="53"/>
      <c r="G12" s="53"/>
      <c r="H12" s="53"/>
      <c r="I12" s="53"/>
      <c r="J12" s="53"/>
      <c r="K12" s="53"/>
      <c r="L12" s="53"/>
    </row>
    <row r="13" spans="1:15" x14ac:dyDescent="0.25">
      <c r="A13" s="260" t="s">
        <v>187</v>
      </c>
      <c r="B13" s="260"/>
      <c r="C13" s="97">
        <f>SUM(E6*D13)</f>
        <v>0</v>
      </c>
      <c r="D13" s="106">
        <v>59000</v>
      </c>
      <c r="E13" s="69"/>
      <c r="F13" s="92">
        <v>50</v>
      </c>
      <c r="G13" s="94">
        <f>SUM(D13*F13)</f>
        <v>2950000</v>
      </c>
      <c r="H13" s="92"/>
      <c r="I13" s="98">
        <f>SUM(C13+G13+H13)</f>
        <v>2950000</v>
      </c>
      <c r="J13" s="53"/>
      <c r="K13" s="53"/>
      <c r="L13" s="53"/>
    </row>
    <row r="14" spans="1:15" ht="30" x14ac:dyDescent="0.25">
      <c r="B14" s="108" t="s">
        <v>277</v>
      </c>
      <c r="C14" s="96"/>
      <c r="D14" s="95"/>
      <c r="E14" s="69"/>
      <c r="F14" s="53"/>
      <c r="G14" s="53"/>
      <c r="H14" s="53"/>
      <c r="I14" s="53"/>
      <c r="J14" s="53"/>
      <c r="K14" s="53"/>
      <c r="L14" s="53"/>
    </row>
    <row r="15" spans="1:15" x14ac:dyDescent="0.25">
      <c r="A15" s="260" t="s">
        <v>188</v>
      </c>
      <c r="B15" s="260"/>
      <c r="C15" s="97">
        <f>SUM(E6*D15)</f>
        <v>0</v>
      </c>
      <c r="D15" s="106">
        <v>58909</v>
      </c>
      <c r="E15" s="69"/>
      <c r="F15" s="92">
        <v>50</v>
      </c>
      <c r="G15" s="94">
        <f>SUM(D15*F15)</f>
        <v>2945450</v>
      </c>
      <c r="H15" s="92"/>
      <c r="I15" s="98">
        <f>SUM(C15+G15+H15)</f>
        <v>2945450</v>
      </c>
      <c r="J15" s="53"/>
      <c r="K15" s="53"/>
      <c r="L15" s="53"/>
    </row>
    <row r="16" spans="1:15" ht="16.5" customHeight="1" x14ac:dyDescent="0.25">
      <c r="A16" s="87"/>
      <c r="B16" s="108" t="s">
        <v>278</v>
      </c>
      <c r="C16" s="96"/>
      <c r="D16" s="95"/>
      <c r="E16" s="69"/>
      <c r="F16" s="53"/>
      <c r="G16" s="53"/>
      <c r="H16" s="53"/>
      <c r="I16" s="53"/>
      <c r="J16" s="53"/>
      <c r="K16" s="53"/>
      <c r="L16" s="53"/>
    </row>
    <row r="17" spans="1:12" x14ac:dyDescent="0.25">
      <c r="A17" s="264" t="s">
        <v>195</v>
      </c>
      <c r="B17" s="264"/>
      <c r="C17" s="97">
        <f>SUM(E6*D17)</f>
        <v>0</v>
      </c>
      <c r="D17" s="106">
        <v>32236</v>
      </c>
      <c r="E17" s="69"/>
      <c r="F17" s="92">
        <v>50</v>
      </c>
      <c r="G17" s="94">
        <f>SUM(D17*F17)</f>
        <v>1611800</v>
      </c>
      <c r="H17" s="92"/>
      <c r="I17" s="98">
        <f>SUM(C17+G17+H17)</f>
        <v>1611800</v>
      </c>
      <c r="J17" s="53"/>
      <c r="K17" s="53"/>
      <c r="L17" s="53"/>
    </row>
    <row r="18" spans="1:12" x14ac:dyDescent="0.25">
      <c r="A18" s="87"/>
      <c r="B18" s="108" t="s">
        <v>206</v>
      </c>
      <c r="C18" s="96"/>
      <c r="D18" s="95"/>
      <c r="E18" s="69"/>
      <c r="F18" s="53"/>
      <c r="G18" s="53"/>
      <c r="H18" s="53"/>
      <c r="I18" s="53"/>
      <c r="J18" s="53"/>
      <c r="K18" s="53"/>
      <c r="L18" s="53"/>
    </row>
    <row r="19" spans="1:12" x14ac:dyDescent="0.25">
      <c r="A19" s="264" t="s">
        <v>189</v>
      </c>
      <c r="B19" s="264"/>
      <c r="C19" s="97">
        <f>SUM(E6*D19)</f>
        <v>0</v>
      </c>
      <c r="D19" s="106">
        <v>71266</v>
      </c>
      <c r="E19" s="69"/>
      <c r="F19" s="92">
        <v>50</v>
      </c>
      <c r="G19" s="94">
        <f>SUM(D19*F19)</f>
        <v>3563300</v>
      </c>
      <c r="H19" s="92"/>
      <c r="I19" s="98">
        <f>SUM(C19+G19+H19)</f>
        <v>3563300</v>
      </c>
      <c r="J19" s="53"/>
      <c r="K19" s="53"/>
      <c r="L19" s="53"/>
    </row>
    <row r="20" spans="1:12" x14ac:dyDescent="0.25">
      <c r="A20" s="87"/>
      <c r="B20" s="108" t="s">
        <v>279</v>
      </c>
      <c r="C20" s="96"/>
      <c r="D20" s="95"/>
      <c r="E20" s="69"/>
      <c r="F20" s="53"/>
      <c r="G20" s="53"/>
      <c r="H20" s="53"/>
      <c r="I20" s="53"/>
      <c r="J20" s="53"/>
      <c r="K20" s="53"/>
      <c r="L20" s="53"/>
    </row>
    <row r="21" spans="1:12" x14ac:dyDescent="0.25">
      <c r="A21" s="264" t="s">
        <v>190</v>
      </c>
      <c r="B21" s="264"/>
      <c r="C21" s="97">
        <f>SUM(E6*D21)</f>
        <v>0</v>
      </c>
      <c r="D21" s="106">
        <v>75946</v>
      </c>
      <c r="E21" s="69"/>
      <c r="F21" s="92">
        <v>50</v>
      </c>
      <c r="G21" s="94">
        <f>SUM(D21*F21)</f>
        <v>3797300</v>
      </c>
      <c r="H21" s="92"/>
      <c r="I21" s="98">
        <f>SUM(C21+G21+H21)</f>
        <v>3797300</v>
      </c>
      <c r="J21" s="53"/>
      <c r="K21" s="53"/>
      <c r="L21" s="53"/>
    </row>
    <row r="22" spans="1:12" x14ac:dyDescent="0.25">
      <c r="A22" s="87"/>
      <c r="B22" s="108" t="s">
        <v>279</v>
      </c>
      <c r="C22" s="96"/>
      <c r="D22" s="95"/>
      <c r="E22" s="69"/>
      <c r="F22" s="53"/>
      <c r="G22" s="53"/>
      <c r="H22" s="53"/>
      <c r="I22" s="53"/>
      <c r="J22" s="53"/>
      <c r="K22" s="53"/>
      <c r="L22" s="53"/>
    </row>
    <row r="23" spans="1:12" x14ac:dyDescent="0.25">
      <c r="A23" s="264" t="s">
        <v>196</v>
      </c>
      <c r="B23" s="264"/>
      <c r="C23" s="97">
        <f>SUM(E6*D23)</f>
        <v>0</v>
      </c>
      <c r="D23" s="106">
        <v>27725</v>
      </c>
      <c r="E23" s="69"/>
      <c r="F23" s="92">
        <v>50</v>
      </c>
      <c r="G23" s="94">
        <f>SUM(D23*F23)</f>
        <v>1386250</v>
      </c>
      <c r="H23" s="92"/>
      <c r="I23" s="98">
        <f>SUM(C23+G23+H23)</f>
        <v>1386250</v>
      </c>
      <c r="J23" s="53"/>
      <c r="K23" s="53"/>
      <c r="L23" s="53"/>
    </row>
    <row r="24" spans="1:12" x14ac:dyDescent="0.25">
      <c r="A24" s="87"/>
      <c r="B24" s="108" t="s">
        <v>280</v>
      </c>
      <c r="C24" s="96"/>
      <c r="D24" s="95"/>
      <c r="E24" s="69"/>
      <c r="F24" s="53"/>
      <c r="G24" s="53"/>
      <c r="H24" s="53"/>
      <c r="I24" s="53"/>
      <c r="J24" s="53"/>
      <c r="K24" s="53"/>
      <c r="L24" s="53"/>
    </row>
    <row r="25" spans="1:12" x14ac:dyDescent="0.25">
      <c r="A25" s="264" t="s">
        <v>191</v>
      </c>
      <c r="B25" s="264"/>
      <c r="C25" s="97">
        <f>SUM(E6*D25)</f>
        <v>0</v>
      </c>
      <c r="D25" s="106">
        <v>61026</v>
      </c>
      <c r="E25" s="69"/>
      <c r="F25" s="92">
        <v>50</v>
      </c>
      <c r="G25" s="94">
        <f>SUM(D25*F25)</f>
        <v>3051300</v>
      </c>
      <c r="H25" s="92"/>
      <c r="I25" s="98">
        <f>SUM(C25+G25+H25)</f>
        <v>3051300</v>
      </c>
      <c r="J25" s="53"/>
      <c r="K25" s="53"/>
      <c r="L25" s="53"/>
    </row>
    <row r="26" spans="1:12" ht="30" x14ac:dyDescent="0.25">
      <c r="A26" s="87"/>
      <c r="B26" s="108" t="s">
        <v>281</v>
      </c>
      <c r="C26" s="96"/>
      <c r="D26" s="95"/>
      <c r="E26" s="69"/>
      <c r="F26" s="53"/>
      <c r="G26" s="53"/>
      <c r="H26" s="53"/>
      <c r="I26" s="53"/>
      <c r="J26" s="53"/>
      <c r="K26" s="53"/>
      <c r="L26" s="53"/>
    </row>
    <row r="27" spans="1:12" x14ac:dyDescent="0.25">
      <c r="A27" s="264" t="s">
        <v>197</v>
      </c>
      <c r="B27" s="264"/>
      <c r="C27" s="97">
        <f>SUM(E6*D27)</f>
        <v>0</v>
      </c>
      <c r="D27" s="106">
        <v>91753</v>
      </c>
      <c r="E27" s="69"/>
      <c r="F27" s="92">
        <v>50</v>
      </c>
      <c r="G27" s="94">
        <f>SUM(D27*F27)</f>
        <v>4587650</v>
      </c>
      <c r="H27" s="92"/>
      <c r="I27" s="98">
        <f>SUM(C27+G27+H27)</f>
        <v>4587650</v>
      </c>
      <c r="J27" s="53"/>
      <c r="K27" s="53"/>
      <c r="L27" s="53"/>
    </row>
    <row r="28" spans="1:12" x14ac:dyDescent="0.25">
      <c r="A28" s="87"/>
      <c r="B28" s="108" t="s">
        <v>282</v>
      </c>
      <c r="C28" s="89"/>
      <c r="D28" s="90"/>
      <c r="F28" s="53"/>
      <c r="G28" s="53"/>
    </row>
    <row r="29" spans="1:12" x14ac:dyDescent="0.25">
      <c r="A29" s="264" t="s">
        <v>262</v>
      </c>
      <c r="B29" s="264"/>
      <c r="C29" s="89"/>
      <c r="D29" s="90"/>
      <c r="F29" s="92"/>
      <c r="G29" s="93"/>
    </row>
    <row r="30" spans="1:12" x14ac:dyDescent="0.25">
      <c r="B30" s="80" t="s">
        <v>210</v>
      </c>
      <c r="C30" s="89"/>
      <c r="D30" s="90"/>
      <c r="F30" s="53"/>
      <c r="G30" s="53"/>
    </row>
    <row r="31" spans="1:12" x14ac:dyDescent="0.25">
      <c r="B31" s="80" t="s">
        <v>207</v>
      </c>
      <c r="C31" s="89"/>
      <c r="F31" s="53"/>
      <c r="G31" s="53"/>
    </row>
    <row r="32" spans="1:12" x14ac:dyDescent="0.25">
      <c r="B32" s="247" t="s">
        <v>261</v>
      </c>
      <c r="C32" s="261"/>
      <c r="D32" s="261"/>
      <c r="E32" s="261"/>
      <c r="F32" s="261"/>
      <c r="G32" s="261"/>
      <c r="H32" s="261"/>
      <c r="I32" s="261"/>
    </row>
    <row r="33" spans="2:3" x14ac:dyDescent="0.25">
      <c r="B33" s="80" t="s">
        <v>211</v>
      </c>
      <c r="C33" s="89"/>
    </row>
    <row r="34" spans="2:3" x14ac:dyDescent="0.25">
      <c r="C34" s="89"/>
    </row>
    <row r="35" spans="2:3" x14ac:dyDescent="0.25">
      <c r="B35" s="101" t="s">
        <v>212</v>
      </c>
    </row>
    <row r="36" spans="2:3" x14ac:dyDescent="0.25">
      <c r="B36" t="s">
        <v>213</v>
      </c>
    </row>
    <row r="37" spans="2:3" x14ac:dyDescent="0.25">
      <c r="B37" s="99" t="s">
        <v>224</v>
      </c>
    </row>
    <row r="38" spans="2:3" x14ac:dyDescent="0.25">
      <c r="B38" t="s">
        <v>214</v>
      </c>
    </row>
    <row r="39" spans="2:3" x14ac:dyDescent="0.25">
      <c r="B39" s="99" t="s">
        <v>225</v>
      </c>
    </row>
    <row r="40" spans="2:3" x14ac:dyDescent="0.25">
      <c r="B40" t="s">
        <v>215</v>
      </c>
    </row>
    <row r="41" spans="2:3" x14ac:dyDescent="0.25">
      <c r="B41" s="99" t="s">
        <v>216</v>
      </c>
    </row>
    <row r="42" spans="2:3" x14ac:dyDescent="0.25">
      <c r="B42" t="s">
        <v>217</v>
      </c>
    </row>
    <row r="43" spans="2:3" x14ac:dyDescent="0.25">
      <c r="B43" s="99" t="s">
        <v>226</v>
      </c>
    </row>
    <row r="44" spans="2:3" x14ac:dyDescent="0.25">
      <c r="B44" t="s">
        <v>218</v>
      </c>
    </row>
    <row r="45" spans="2:3" x14ac:dyDescent="0.25">
      <c r="B45" s="99" t="s">
        <v>227</v>
      </c>
    </row>
    <row r="46" spans="2:3" x14ac:dyDescent="0.25">
      <c r="B46" t="s">
        <v>245</v>
      </c>
    </row>
    <row r="47" spans="2:3" x14ac:dyDescent="0.25">
      <c r="B47" s="99" t="s">
        <v>246</v>
      </c>
    </row>
    <row r="48" spans="2:3" x14ac:dyDescent="0.25">
      <c r="B48" s="80" t="s">
        <v>228</v>
      </c>
    </row>
    <row r="49" spans="2:9" x14ac:dyDescent="0.25">
      <c r="B49" s="262" t="s">
        <v>260</v>
      </c>
      <c r="C49" s="263"/>
      <c r="D49" s="263"/>
      <c r="E49" s="263"/>
      <c r="F49" s="263"/>
      <c r="G49" s="263"/>
      <c r="H49" s="263"/>
      <c r="I49" s="263"/>
    </row>
    <row r="50" spans="2:9" x14ac:dyDescent="0.25">
      <c r="B50" t="s">
        <v>219</v>
      </c>
    </row>
    <row r="51" spans="2:9" x14ac:dyDescent="0.25">
      <c r="B51" s="99" t="s">
        <v>220</v>
      </c>
    </row>
    <row r="52" spans="2:9" x14ac:dyDescent="0.25">
      <c r="B52" t="s">
        <v>221</v>
      </c>
    </row>
    <row r="53" spans="2:9" x14ac:dyDescent="0.25">
      <c r="B53" s="99" t="s">
        <v>222</v>
      </c>
    </row>
    <row r="54" spans="2:9" x14ac:dyDescent="0.25">
      <c r="B54" t="s">
        <v>223</v>
      </c>
    </row>
    <row r="55" spans="2:9" ht="45" customHeight="1" x14ac:dyDescent="0.25">
      <c r="B55" s="262" t="s">
        <v>247</v>
      </c>
      <c r="C55" s="262"/>
      <c r="D55" s="262"/>
      <c r="E55" s="262"/>
      <c r="F55" s="262"/>
      <c r="G55" s="262"/>
      <c r="H55" s="262"/>
      <c r="I55" s="262"/>
    </row>
    <row r="56" spans="2:9" x14ac:dyDescent="0.25">
      <c r="B56" t="s">
        <v>229</v>
      </c>
    </row>
    <row r="57" spans="2:9" x14ac:dyDescent="0.25">
      <c r="B57" s="262" t="s">
        <v>253</v>
      </c>
      <c r="C57" s="262"/>
      <c r="D57" s="262"/>
      <c r="E57" s="262"/>
      <c r="F57" s="262"/>
      <c r="G57" s="262"/>
      <c r="H57" s="262"/>
      <c r="I57" s="262"/>
    </row>
    <row r="58" spans="2:9" x14ac:dyDescent="0.25">
      <c r="B58" s="80" t="s">
        <v>230</v>
      </c>
    </row>
    <row r="59" spans="2:9" x14ac:dyDescent="0.25">
      <c r="B59" s="262" t="s">
        <v>254</v>
      </c>
      <c r="C59" s="262"/>
      <c r="D59" s="262"/>
      <c r="E59" s="262"/>
      <c r="F59" s="262"/>
      <c r="G59" s="262"/>
      <c r="H59" s="262"/>
      <c r="I59" s="262"/>
    </row>
    <row r="60" spans="2:9" x14ac:dyDescent="0.25">
      <c r="B60" s="80" t="s">
        <v>231</v>
      </c>
    </row>
    <row r="61" spans="2:9" x14ac:dyDescent="0.25">
      <c r="B61" s="262" t="s">
        <v>255</v>
      </c>
      <c r="C61" s="262"/>
      <c r="D61" s="262"/>
      <c r="E61" s="262"/>
      <c r="F61" s="262"/>
      <c r="G61" s="262"/>
      <c r="H61" s="262"/>
      <c r="I61" s="262"/>
    </row>
    <row r="62" spans="2:9" x14ac:dyDescent="0.25">
      <c r="B62" s="80" t="s">
        <v>232</v>
      </c>
    </row>
    <row r="63" spans="2:9" x14ac:dyDescent="0.25">
      <c r="B63" s="262" t="s">
        <v>256</v>
      </c>
      <c r="C63" s="262"/>
      <c r="D63" s="262"/>
      <c r="E63" s="262"/>
      <c r="F63" s="262"/>
      <c r="G63" s="262"/>
      <c r="H63" s="262"/>
      <c r="I63" s="262"/>
    </row>
    <row r="64" spans="2:9" x14ac:dyDescent="0.25">
      <c r="B64" s="80" t="s">
        <v>233</v>
      </c>
    </row>
    <row r="65" spans="2:9" x14ac:dyDescent="0.25">
      <c r="B65" s="262" t="s">
        <v>257</v>
      </c>
      <c r="C65" s="262"/>
      <c r="D65" s="262"/>
      <c r="E65" s="262"/>
      <c r="F65" s="262"/>
      <c r="G65" s="262"/>
      <c r="H65" s="262"/>
      <c r="I65" s="262"/>
    </row>
    <row r="66" spans="2:9" x14ac:dyDescent="0.25">
      <c r="B66" s="80" t="s">
        <v>234</v>
      </c>
    </row>
    <row r="67" spans="2:9" x14ac:dyDescent="0.25">
      <c r="B67" s="262" t="s">
        <v>258</v>
      </c>
      <c r="C67" s="263"/>
      <c r="D67" s="263"/>
      <c r="E67" s="263"/>
      <c r="F67" s="263"/>
      <c r="G67" s="263"/>
      <c r="H67" s="263"/>
      <c r="I67" s="263"/>
    </row>
    <row r="68" spans="2:9" x14ac:dyDescent="0.25">
      <c r="B68" s="80" t="s">
        <v>235</v>
      </c>
    </row>
    <row r="69" spans="2:9" x14ac:dyDescent="0.25">
      <c r="B69" s="262" t="s">
        <v>263</v>
      </c>
      <c r="C69" s="262"/>
      <c r="D69" s="262"/>
      <c r="E69" s="262"/>
      <c r="F69" s="262"/>
      <c r="G69" s="262"/>
      <c r="H69" s="262"/>
      <c r="I69" s="262"/>
    </row>
    <row r="70" spans="2:9" x14ac:dyDescent="0.25">
      <c r="B70" s="80" t="s">
        <v>236</v>
      </c>
    </row>
    <row r="71" spans="2:9" x14ac:dyDescent="0.25">
      <c r="B71" s="262" t="s">
        <v>259</v>
      </c>
      <c r="C71" s="262"/>
      <c r="D71" s="262"/>
      <c r="E71" s="262"/>
      <c r="F71" s="262"/>
      <c r="G71" s="262"/>
      <c r="H71" s="262"/>
      <c r="I71" s="262"/>
    </row>
    <row r="72" spans="2:9" x14ac:dyDescent="0.25">
      <c r="B72" s="80" t="s">
        <v>237</v>
      </c>
    </row>
    <row r="73" spans="2:9" x14ac:dyDescent="0.25">
      <c r="B73" s="262" t="s">
        <v>264</v>
      </c>
      <c r="C73" s="262"/>
      <c r="D73" s="262"/>
      <c r="E73" s="262"/>
      <c r="F73" s="262"/>
      <c r="G73" s="262"/>
      <c r="H73" s="262"/>
      <c r="I73" s="262"/>
    </row>
    <row r="74" spans="2:9" x14ac:dyDescent="0.25">
      <c r="B74" s="80" t="s">
        <v>238</v>
      </c>
    </row>
    <row r="75" spans="2:9" x14ac:dyDescent="0.25">
      <c r="B75" s="262" t="s">
        <v>265</v>
      </c>
      <c r="C75" s="262"/>
      <c r="D75" s="262"/>
      <c r="E75" s="262"/>
      <c r="F75" s="262"/>
      <c r="G75" s="262"/>
      <c r="H75" s="262"/>
      <c r="I75" s="262"/>
    </row>
    <row r="76" spans="2:9" x14ac:dyDescent="0.25">
      <c r="B76" s="80" t="s">
        <v>239</v>
      </c>
    </row>
    <row r="77" spans="2:9" x14ac:dyDescent="0.25">
      <c r="B77" s="102" t="s">
        <v>266</v>
      </c>
    </row>
    <row r="78" spans="2:9" x14ac:dyDescent="0.25">
      <c r="B78" s="80" t="s">
        <v>240</v>
      </c>
    </row>
    <row r="79" spans="2:9" x14ac:dyDescent="0.25">
      <c r="B79" s="102" t="s">
        <v>273</v>
      </c>
    </row>
    <row r="80" spans="2:9" x14ac:dyDescent="0.25">
      <c r="B80" s="80" t="s">
        <v>241</v>
      </c>
    </row>
    <row r="81" spans="2:9" ht="30.75" customHeight="1" x14ac:dyDescent="0.25">
      <c r="B81" s="262" t="s">
        <v>267</v>
      </c>
      <c r="C81" s="262"/>
      <c r="D81" s="262"/>
      <c r="E81" s="262"/>
      <c r="F81" s="262"/>
      <c r="G81" s="262"/>
      <c r="H81" s="262"/>
      <c r="I81" s="262"/>
    </row>
    <row r="82" spans="2:9" x14ac:dyDescent="0.25">
      <c r="B82" s="80" t="s">
        <v>242</v>
      </c>
    </row>
    <row r="83" spans="2:9" x14ac:dyDescent="0.25">
      <c r="B83" s="262" t="s">
        <v>268</v>
      </c>
      <c r="C83" s="262"/>
      <c r="D83" s="262"/>
      <c r="E83" s="262"/>
      <c r="F83" s="262"/>
      <c r="G83" s="262"/>
      <c r="H83" s="262"/>
      <c r="I83" s="262"/>
    </row>
    <row r="84" spans="2:9" x14ac:dyDescent="0.25">
      <c r="B84" s="262" t="s">
        <v>269</v>
      </c>
      <c r="C84" s="262"/>
      <c r="D84" s="262"/>
      <c r="E84" s="262"/>
      <c r="F84" s="262"/>
      <c r="G84" s="262"/>
      <c r="H84" s="262"/>
      <c r="I84" s="262"/>
    </row>
    <row r="85" spans="2:9" x14ac:dyDescent="0.25">
      <c r="B85" s="262" t="s">
        <v>270</v>
      </c>
      <c r="C85" s="262"/>
      <c r="D85" s="262"/>
      <c r="E85" s="262"/>
      <c r="F85" s="262"/>
      <c r="G85" s="262"/>
      <c r="H85" s="262"/>
      <c r="I85" s="262"/>
    </row>
    <row r="86" spans="2:9" x14ac:dyDescent="0.25">
      <c r="B86" s="262" t="s">
        <v>271</v>
      </c>
      <c r="C86" s="262"/>
      <c r="D86" s="262"/>
      <c r="E86" s="262"/>
      <c r="F86" s="262"/>
      <c r="G86" s="262"/>
      <c r="H86" s="262"/>
      <c r="I86" s="262"/>
    </row>
    <row r="87" spans="2:9" x14ac:dyDescent="0.25">
      <c r="B87" s="80" t="s">
        <v>252</v>
      </c>
    </row>
    <row r="88" spans="2:9" x14ac:dyDescent="0.25">
      <c r="B88" s="262" t="s">
        <v>272</v>
      </c>
      <c r="C88" s="262"/>
      <c r="D88" s="262"/>
      <c r="E88" s="262"/>
      <c r="F88" s="262"/>
      <c r="G88" s="262"/>
      <c r="H88" s="262"/>
    </row>
    <row r="89" spans="2:9" x14ac:dyDescent="0.25">
      <c r="B89" s="105"/>
    </row>
    <row r="90" spans="2:9" x14ac:dyDescent="0.25">
      <c r="B90" s="100" t="s">
        <v>243</v>
      </c>
      <c r="C90" s="91"/>
    </row>
    <row r="91" spans="2:9" x14ac:dyDescent="0.25">
      <c r="B91" s="99" t="s">
        <v>248</v>
      </c>
      <c r="C91" s="91">
        <v>95505</v>
      </c>
    </row>
    <row r="92" spans="2:9" x14ac:dyDescent="0.25">
      <c r="B92" s="99" t="s">
        <v>249</v>
      </c>
      <c r="C92" s="91">
        <v>106232</v>
      </c>
    </row>
    <row r="93" spans="2:9" ht="17.25" x14ac:dyDescent="0.4">
      <c r="B93" s="99" t="s">
        <v>250</v>
      </c>
      <c r="C93" s="103">
        <v>94400</v>
      </c>
    </row>
    <row r="94" spans="2:9" x14ac:dyDescent="0.25">
      <c r="B94" s="104" t="s">
        <v>251</v>
      </c>
      <c r="C94" s="91">
        <f>SUM(C91:C93)</f>
        <v>296137</v>
      </c>
    </row>
    <row r="95" spans="2:9" x14ac:dyDescent="0.25">
      <c r="B95" t="s">
        <v>244</v>
      </c>
      <c r="C95" s="91">
        <v>103001</v>
      </c>
    </row>
  </sheetData>
  <mergeCells count="33">
    <mergeCell ref="B84:I84"/>
    <mergeCell ref="B85:I85"/>
    <mergeCell ref="B86:I86"/>
    <mergeCell ref="B88:H88"/>
    <mergeCell ref="B69:I69"/>
    <mergeCell ref="B71:I71"/>
    <mergeCell ref="B73:I73"/>
    <mergeCell ref="B75:I75"/>
    <mergeCell ref="B81:I81"/>
    <mergeCell ref="B83:I83"/>
    <mergeCell ref="B57:I57"/>
    <mergeCell ref="A17:B17"/>
    <mergeCell ref="A19:B19"/>
    <mergeCell ref="A21:B21"/>
    <mergeCell ref="A23:B23"/>
    <mergeCell ref="A27:B27"/>
    <mergeCell ref="A29:B29"/>
    <mergeCell ref="A25:B25"/>
    <mergeCell ref="B67:I67"/>
    <mergeCell ref="B65:I65"/>
    <mergeCell ref="B63:I63"/>
    <mergeCell ref="B61:I61"/>
    <mergeCell ref="B59:I59"/>
    <mergeCell ref="A15:B15"/>
    <mergeCell ref="D1:E1"/>
    <mergeCell ref="B32:I32"/>
    <mergeCell ref="B49:I49"/>
    <mergeCell ref="B55:I55"/>
    <mergeCell ref="B6:O6"/>
    <mergeCell ref="A7:B7"/>
    <mergeCell ref="A9:B9"/>
    <mergeCell ref="A11:B11"/>
    <mergeCell ref="A13:B13"/>
  </mergeCells>
  <hyperlinks>
    <hyperlink ref="B4" r:id="rId1" xr:uid="{68C9D8D0-C494-43ED-BF49-37C44D7A4432}"/>
    <hyperlink ref="B5" r:id="rId2" display="Site Plan" xr:uid="{D302CE7B-F2FE-4C0D-9568-571B2E6BFB8F}"/>
    <hyperlink ref="A7:B7" r:id="rId3" display="Module A" xr:uid="{5485DF52-211D-42E0-AA97-E64E567D66F4}"/>
    <hyperlink ref="A9:B9" r:id="rId4" display="Module B" xr:uid="{5C76B3FE-BF97-4560-A33D-9DFD6EF5D007}"/>
    <hyperlink ref="A11:B11" r:id="rId5" display="Module C" xr:uid="{CA96E7F5-4542-428D-920C-AE9A24E9473A}"/>
    <hyperlink ref="A13:B13" r:id="rId6" display="Module D" xr:uid="{6B37FB42-DF30-442A-A16B-D8D3448C00A1}"/>
    <hyperlink ref="A15:B15" r:id="rId7" display="Module E" xr:uid="{50585CDD-BA92-440E-AC5B-47F174EBC25F}"/>
    <hyperlink ref="A17:B17" r:id="rId8" display="Module F - cafeteria" xr:uid="{FD02EDD2-9025-4A06-A7E3-6AC0D6E44047}"/>
    <hyperlink ref="A19:B19" r:id="rId9" display="Module H" xr:uid="{DF607728-793F-4746-A7B5-422F63E81549}"/>
    <hyperlink ref="A21:B21" r:id="rId10" display="Module J" xr:uid="{FB3F198A-DCD9-48BD-AEB8-6124665DC9DA}"/>
    <hyperlink ref="A23:B23" r:id="rId11" display="Module M - Central Utility Plant" xr:uid="{12D6F490-0CEA-43CA-A650-444B9F890A80}"/>
    <hyperlink ref="A25:B25" r:id="rId12" display="Module W" xr:uid="{7BA88546-9A1D-4AD3-AFB9-2975152A2576}"/>
    <hyperlink ref="A27:B27" r:id="rId13" display="Common Areas - Central Spine, Core Elements" xr:uid="{A14AD51F-EEE3-4856-A805-23040E0AF2C7}"/>
    <hyperlink ref="A29:B29" r:id="rId14" display="Preliminary Information - to be confirmed" xr:uid="{3A997E00-7F4B-4166-8F29-2AF3A5629FFA}"/>
    <hyperlink ref="B6:O6" location="Summary!A1" display="Summary" xr:uid="{3DC176DA-2C04-4FA8-8AB0-BBD7B8A4B461}"/>
  </hyperlinks>
  <pageMargins left="0.25" right="0.25" top="0.75" bottom="0.75" header="0.3" footer="0.3"/>
  <pageSetup scale="76" fitToHeight="0" orientation="landscape"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F3A24-0A08-4BA9-BDD7-349573B851A2}">
  <sheetPr codeName="Sheet14"/>
  <dimension ref="A1:N30"/>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86</v>
      </c>
    </row>
    <row r="5" spans="1:14" ht="15.75" x14ac:dyDescent="0.25">
      <c r="A5" s="9"/>
    </row>
    <row r="6" spans="1:14" ht="15.75" x14ac:dyDescent="0.25">
      <c r="A6" s="22" t="s">
        <v>51</v>
      </c>
    </row>
    <row r="7" spans="1:14" ht="15.75" x14ac:dyDescent="0.25">
      <c r="A7" s="9"/>
    </row>
    <row r="8" spans="1:14" ht="15.75" x14ac:dyDescent="0.25">
      <c r="A8" s="21" t="s">
        <v>75</v>
      </c>
    </row>
    <row r="9" spans="1:14" x14ac:dyDescent="0.25">
      <c r="A9" s="11" t="s">
        <v>77</v>
      </c>
    </row>
    <row r="10" spans="1:14" x14ac:dyDescent="0.25">
      <c r="A10" s="2" t="s">
        <v>76</v>
      </c>
    </row>
    <row r="12" spans="1:14" x14ac:dyDescent="0.25">
      <c r="A12" s="6" t="s">
        <v>82</v>
      </c>
    </row>
    <row r="14" spans="1:14" ht="15.75" x14ac:dyDescent="0.25">
      <c r="A14" s="21" t="s">
        <v>20</v>
      </c>
    </row>
    <row r="17" spans="1:2" ht="15.75" x14ac:dyDescent="0.25">
      <c r="A17" s="21" t="s">
        <v>80</v>
      </c>
    </row>
    <row r="20" spans="1:2" ht="15.75" x14ac:dyDescent="0.25">
      <c r="A20" s="21" t="s">
        <v>81</v>
      </c>
    </row>
    <row r="21" spans="1:2" x14ac:dyDescent="0.25">
      <c r="A21" s="15" t="s">
        <v>25</v>
      </c>
    </row>
    <row r="22" spans="1:2" x14ac:dyDescent="0.25">
      <c r="A22" s="15" t="s">
        <v>26</v>
      </c>
    </row>
    <row r="23" spans="1:2" x14ac:dyDescent="0.25">
      <c r="A23" s="15" t="s">
        <v>27</v>
      </c>
    </row>
    <row r="26" spans="1:2" x14ac:dyDescent="0.25">
      <c r="B26" s="13"/>
    </row>
    <row r="27" spans="1:2" x14ac:dyDescent="0.25">
      <c r="A27" s="11" t="s">
        <v>20</v>
      </c>
      <c r="B27" s="13"/>
    </row>
    <row r="28" spans="1:2" x14ac:dyDescent="0.25">
      <c r="A28" s="14" t="s">
        <v>28</v>
      </c>
      <c r="B28" s="13"/>
    </row>
    <row r="29" spans="1:2" x14ac:dyDescent="0.25">
      <c r="A29" s="17" t="s">
        <v>80</v>
      </c>
      <c r="B29" s="13"/>
    </row>
    <row r="30" spans="1:2" x14ac:dyDescent="0.25">
      <c r="A30" s="11" t="s">
        <v>48</v>
      </c>
      <c r="B30" s="13"/>
    </row>
  </sheetData>
  <mergeCells count="1">
    <mergeCell ref="A2:N2"/>
  </mergeCells>
  <hyperlinks>
    <hyperlink ref="A9" r:id="rId1" xr:uid="{11A8845E-605B-445E-A584-317611192FCB}"/>
    <hyperlink ref="A12" r:id="rId2" xr:uid="{3B999F88-D218-4C4A-BFED-28C7A2384953}"/>
    <hyperlink ref="A27" location="'Credit Card Processing'!A1" display="Credit Card Processing" xr:uid="{C6FF2880-094A-4B79-91B8-5967E5835122}"/>
    <hyperlink ref="A6" r:id="rId3" xr:uid="{5C82C06D-688B-4C5F-A954-77E826144063}"/>
    <hyperlink ref="A29" location="'Facebook Fund Me'!A1" display="Facebook Fund Me" xr:uid="{9406009A-51AF-4266-85D0-407DA370EDE7}"/>
    <hyperlink ref="A30" location="'Promotional Items'!A1" display="Promotional Items" xr:uid="{FC8EA6C6-1157-4E1E-8556-CBC95EBC5CDB}"/>
    <hyperlink ref="A28" location="'Go Fund Me'!A1" display="Go Fund Me" xr:uid="{3BC988FA-2E23-4BA7-B335-F0EA1AF1A267}"/>
    <hyperlink ref="A2:N2" location="Summary!A1" display="Summary" xr:uid="{BECD8751-BBB6-4963-ADF8-C346C4C98C52}"/>
  </hyperlinks>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0750-CE34-4BF2-9D32-4CD8472D157A}">
  <sheetPr codeName="Sheet15"/>
  <dimension ref="A1:N22"/>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18</v>
      </c>
    </row>
    <row r="5" spans="1:14" x14ac:dyDescent="0.25">
      <c r="A5" s="2"/>
    </row>
    <row r="6" spans="1:14" x14ac:dyDescent="0.25">
      <c r="A6" s="6" t="s">
        <v>107</v>
      </c>
    </row>
    <row r="7" spans="1:14" ht="30" x14ac:dyDescent="0.25">
      <c r="A7" s="58" t="s">
        <v>301</v>
      </c>
    </row>
    <row r="8" spans="1:14" x14ac:dyDescent="0.25">
      <c r="A8" s="38" t="s">
        <v>108</v>
      </c>
    </row>
    <row r="10" spans="1:14" x14ac:dyDescent="0.25">
      <c r="A10" s="38" t="s">
        <v>109</v>
      </c>
    </row>
    <row r="11" spans="1:14" x14ac:dyDescent="0.25">
      <c r="A11" s="38" t="s">
        <v>110</v>
      </c>
    </row>
    <row r="12" spans="1:14" x14ac:dyDescent="0.25">
      <c r="A12" s="6" t="s">
        <v>111</v>
      </c>
    </row>
    <row r="13" spans="1:14" x14ac:dyDescent="0.25">
      <c r="A13" s="6" t="s">
        <v>112</v>
      </c>
    </row>
    <row r="14" spans="1:14" x14ac:dyDescent="0.25">
      <c r="A14" s="118" t="s">
        <v>302</v>
      </c>
    </row>
    <row r="15" spans="1:14" x14ac:dyDescent="0.25">
      <c r="A15" s="119" t="s">
        <v>303</v>
      </c>
    </row>
    <row r="16" spans="1:14" x14ac:dyDescent="0.25">
      <c r="A16" s="119" t="s">
        <v>304</v>
      </c>
    </row>
    <row r="17" spans="1:1" x14ac:dyDescent="0.25">
      <c r="A17" s="119" t="s">
        <v>305</v>
      </c>
    </row>
    <row r="18" spans="1:1" x14ac:dyDescent="0.25">
      <c r="A18" s="119" t="s">
        <v>306</v>
      </c>
    </row>
    <row r="19" spans="1:1" x14ac:dyDescent="0.25">
      <c r="A19" s="119"/>
    </row>
    <row r="20" spans="1:1" x14ac:dyDescent="0.25">
      <c r="A20" s="119"/>
    </row>
    <row r="21" spans="1:1" x14ac:dyDescent="0.25">
      <c r="A21" s="119"/>
    </row>
    <row r="22" spans="1:1" x14ac:dyDescent="0.25">
      <c r="A22" s="6" t="s">
        <v>113</v>
      </c>
    </row>
  </sheetData>
  <mergeCells count="1">
    <mergeCell ref="A2:N2"/>
  </mergeCells>
  <hyperlinks>
    <hyperlink ref="A6" r:id="rId1" display="http://www.cosmo.org/" xr:uid="{80C3ABCC-6988-4FE0-9742-CD227F8C2C46}"/>
    <hyperlink ref="A7" r:id="rId2" display="https://spaceworkscosmo.org/" xr:uid="{131DD4E3-52A0-49C6-A1CB-A885207EF08F}"/>
    <hyperlink ref="A12" r:id="rId3" display="https://cosmo.org/about/team" xr:uid="{C52C65B4-BCE8-4291-A26E-9FFE77FF47B3}"/>
    <hyperlink ref="A13" r:id="rId4" display="mailto:%20jimr@cosmo.org" xr:uid="{8B7B6D6C-2316-4293-9E62-48683D43AB92}"/>
    <hyperlink ref="A22" r:id="rId5" display="mailto:%20mimim@cosmo.org" xr:uid="{F0292C55-4E88-4681-8CF5-88EEA5ADBAB2}"/>
    <hyperlink ref="A2:N2" location="Summary!A1" display="Summary" xr:uid="{B16149B9-F169-4F24-873B-6868A4CDB759}"/>
  </hyperlinks>
  <pageMargins left="0.7" right="0.7" top="0.75" bottom="0.75" header="0.3" footer="0.3"/>
  <pageSetup orientation="portrait"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5DCC-02AA-4E67-9A94-BA0EACBDF4C9}">
  <sheetPr codeName="Sheet16"/>
  <dimension ref="A1:N16"/>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115</v>
      </c>
    </row>
    <row r="5" spans="1:14" x14ac:dyDescent="0.25">
      <c r="A5" s="2"/>
    </row>
    <row r="6" spans="1:14" x14ac:dyDescent="0.25">
      <c r="A6" s="11" t="s">
        <v>114</v>
      </c>
    </row>
    <row r="7" spans="1:14" x14ac:dyDescent="0.25">
      <c r="A7" s="2" t="s">
        <v>116</v>
      </c>
    </row>
    <row r="8" spans="1:14" x14ac:dyDescent="0.25">
      <c r="A8" s="2"/>
    </row>
    <row r="10" spans="1:14" x14ac:dyDescent="0.25">
      <c r="A10" t="s">
        <v>121</v>
      </c>
    </row>
    <row r="11" spans="1:14" x14ac:dyDescent="0.25">
      <c r="A11" s="2" t="s">
        <v>117</v>
      </c>
    </row>
    <row r="12" spans="1:14" x14ac:dyDescent="0.25">
      <c r="A12" s="2" t="s">
        <v>119</v>
      </c>
    </row>
    <row r="13" spans="1:14" x14ac:dyDescent="0.25">
      <c r="A13" s="2" t="s">
        <v>120</v>
      </c>
    </row>
    <row r="14" spans="1:14" x14ac:dyDescent="0.25">
      <c r="A14" s="2" t="s">
        <v>118</v>
      </c>
    </row>
    <row r="15" spans="1:14" x14ac:dyDescent="0.25">
      <c r="A15" s="2" t="s">
        <v>122</v>
      </c>
    </row>
    <row r="16" spans="1:14" x14ac:dyDescent="0.25">
      <c r="A16" s="2" t="s">
        <v>123</v>
      </c>
    </row>
  </sheetData>
  <mergeCells count="1">
    <mergeCell ref="A2:N2"/>
  </mergeCells>
  <hyperlinks>
    <hyperlink ref="A6" r:id="rId1" display="Size of Space Startion" xr:uid="{8A6B6B2F-57EA-4630-9EF6-9B0D03ACA26E}"/>
    <hyperlink ref="A2:N2" location="Summary!A1" display="Summary" xr:uid="{C6EC65DF-0833-4753-90A3-39E3D8C9755E}"/>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ACCC1-945C-4325-9154-33A045E4D6E7}">
  <sheetPr codeName="Sheet17"/>
  <dimension ref="A1:N14"/>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9.57031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8.75" x14ac:dyDescent="0.3">
      <c r="A4" s="7" t="s">
        <v>12</v>
      </c>
      <c r="B4" s="5" t="s">
        <v>284</v>
      </c>
    </row>
    <row r="5" spans="1:14" ht="18.75" x14ac:dyDescent="0.25">
      <c r="A5" s="109" t="s">
        <v>13</v>
      </c>
    </row>
    <row r="6" spans="1:14" ht="18.75" x14ac:dyDescent="0.25">
      <c r="A6" s="110" t="s">
        <v>21</v>
      </c>
      <c r="B6" s="112"/>
    </row>
    <row r="7" spans="1:14" ht="18.75" x14ac:dyDescent="0.25">
      <c r="A7" s="111" t="s">
        <v>105</v>
      </c>
      <c r="B7" s="112"/>
    </row>
    <row r="8" spans="1:14" ht="18.75" x14ac:dyDescent="0.25">
      <c r="A8" s="110" t="s">
        <v>20</v>
      </c>
      <c r="B8" s="112"/>
    </row>
    <row r="9" spans="1:14" ht="18.75" x14ac:dyDescent="0.25">
      <c r="A9" s="109" t="s">
        <v>100</v>
      </c>
      <c r="B9" s="53"/>
    </row>
    <row r="10" spans="1:14" ht="18.75" x14ac:dyDescent="0.25">
      <c r="A10" s="110" t="s">
        <v>17</v>
      </c>
      <c r="B10" s="16"/>
    </row>
    <row r="11" spans="1:14" ht="18.75" x14ac:dyDescent="0.25">
      <c r="A11" s="110" t="s">
        <v>106</v>
      </c>
      <c r="B11" s="76"/>
    </row>
    <row r="12" spans="1:14" ht="18.75" x14ac:dyDescent="0.25">
      <c r="A12" s="110" t="s">
        <v>14</v>
      </c>
      <c r="B12" s="76"/>
    </row>
    <row r="13" spans="1:14" ht="18.75" x14ac:dyDescent="0.25">
      <c r="A13" s="111" t="s">
        <v>283</v>
      </c>
      <c r="B13" s="16"/>
    </row>
    <row r="14" spans="1:14" ht="18.75" x14ac:dyDescent="0.25">
      <c r="A14" s="109" t="s">
        <v>289</v>
      </c>
    </row>
  </sheetData>
  <mergeCells count="1">
    <mergeCell ref="A2:N2"/>
  </mergeCells>
  <hyperlinks>
    <hyperlink ref="A7" location="'Go-Daddy Web Sites'!A1" display="Go Daddy Account for E-Commerce" xr:uid="{4FC34FBD-B1AB-4669-ABF0-91F34E3C2C77}"/>
    <hyperlink ref="A13" location="'Cypress Facilities'!A1" display="Update information for Cypress Facility." xr:uid="{401D2518-683A-47FD-98CB-863F3D2B8F2F}"/>
    <hyperlink ref="A2:N2" location="Summary!A1" display="Summary" xr:uid="{1C5E9830-15A2-492F-8693-A3F3877165E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F785-BAE4-448D-BF29-5DF99BA10681}">
  <sheetPr codeName="Sheet18"/>
  <dimension ref="A1:N9"/>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4" spans="1:14" ht="18.75" x14ac:dyDescent="0.3">
      <c r="A4" s="7" t="s">
        <v>7</v>
      </c>
    </row>
    <row r="5" spans="1:14" ht="18.75" x14ac:dyDescent="0.25">
      <c r="A5" s="8" t="s">
        <v>8</v>
      </c>
    </row>
    <row r="6" spans="1:14" ht="18.75" x14ac:dyDescent="0.25">
      <c r="A6" s="8" t="s">
        <v>104</v>
      </c>
    </row>
    <row r="7" spans="1:14" ht="18.75" x14ac:dyDescent="0.25">
      <c r="A7" s="8" t="s">
        <v>9</v>
      </c>
    </row>
    <row r="8" spans="1:14" ht="18.75" x14ac:dyDescent="0.25">
      <c r="A8" s="8" t="s">
        <v>10</v>
      </c>
    </row>
    <row r="9" spans="1:14" ht="18.75" x14ac:dyDescent="0.25">
      <c r="A9" s="8" t="s">
        <v>11</v>
      </c>
    </row>
  </sheetData>
  <mergeCells count="1">
    <mergeCell ref="A2:N2"/>
  </mergeCells>
  <hyperlinks>
    <hyperlink ref="A2:N2" location="Summary!A1" display="Summary" xr:uid="{1D10F974-447E-4D01-9258-1B573EF673CF}"/>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63F3-85EF-405E-963E-CC0EDF1B8F6E}">
  <sheetPr codeName="Sheet19"/>
  <dimension ref="A1:N8"/>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30</v>
      </c>
    </row>
    <row r="5" spans="1:14" x14ac:dyDescent="0.25">
      <c r="A5" s="2"/>
    </row>
    <row r="6" spans="1:14" x14ac:dyDescent="0.25">
      <c r="A6" s="2"/>
    </row>
    <row r="7" spans="1:14" x14ac:dyDescent="0.25">
      <c r="A7" s="2"/>
    </row>
    <row r="8" spans="1:14" x14ac:dyDescent="0.25">
      <c r="A8" s="2"/>
    </row>
  </sheetData>
  <mergeCells count="1">
    <mergeCell ref="A2:N2"/>
  </mergeCells>
  <hyperlinks>
    <hyperlink ref="A2:N2" location="Summary!A1" display="Summary" xr:uid="{00A37628-5F06-4B16-B189-68B1EFEC06B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E8BC-6B45-4744-A5CC-8F97F1AC5357}">
  <sheetPr codeName="Sheet2"/>
  <dimension ref="A1:N36"/>
  <sheetViews>
    <sheetView workbookViewId="0">
      <pane ySplit="2" topLeftCell="A3" activePane="bottomLeft" state="frozen"/>
      <selection activeCell="C1" sqref="C1"/>
      <selection pane="bottomLeft" activeCell="A2" sqref="A2:N2"/>
    </sheetView>
  </sheetViews>
  <sheetFormatPr defaultRowHeight="15" x14ac:dyDescent="0.25"/>
  <cols>
    <col min="1" max="1" width="108.8554687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ht="18.75" x14ac:dyDescent="0.3">
      <c r="A3" s="200" t="s">
        <v>648</v>
      </c>
    </row>
    <row r="4" spans="1:14" ht="18.75" x14ac:dyDescent="0.3">
      <c r="A4" s="200"/>
    </row>
    <row r="5" spans="1:14" x14ac:dyDescent="0.25">
      <c r="A5" s="199" t="s">
        <v>667</v>
      </c>
    </row>
    <row r="6" spans="1:14" x14ac:dyDescent="0.25">
      <c r="A6" s="240" t="s">
        <v>654</v>
      </c>
    </row>
    <row r="7" spans="1:14" x14ac:dyDescent="0.25">
      <c r="A7" s="240" t="s">
        <v>655</v>
      </c>
    </row>
    <row r="8" spans="1:14" x14ac:dyDescent="0.25">
      <c r="A8" s="240" t="s">
        <v>656</v>
      </c>
    </row>
    <row r="9" spans="1:14" x14ac:dyDescent="0.25">
      <c r="A9" s="240" t="s">
        <v>663</v>
      </c>
    </row>
    <row r="10" spans="1:14" x14ac:dyDescent="0.25">
      <c r="A10" s="240" t="s">
        <v>84</v>
      </c>
    </row>
    <row r="11" spans="1:14" x14ac:dyDescent="0.25">
      <c r="A11" s="240" t="s">
        <v>662</v>
      </c>
    </row>
    <row r="12" spans="1:14" x14ac:dyDescent="0.25">
      <c r="A12" s="240" t="s">
        <v>661</v>
      </c>
    </row>
    <row r="13" spans="1:14" x14ac:dyDescent="0.25">
      <c r="A13" s="240" t="s">
        <v>660</v>
      </c>
    </row>
    <row r="14" spans="1:14" x14ac:dyDescent="0.25">
      <c r="A14" s="240" t="s">
        <v>658</v>
      </c>
    </row>
    <row r="15" spans="1:14" x14ac:dyDescent="0.25">
      <c r="A15" s="240" t="s">
        <v>657</v>
      </c>
    </row>
    <row r="16" spans="1:14" ht="18.75" x14ac:dyDescent="0.3">
      <c r="A16" s="200"/>
    </row>
    <row r="17" spans="1:1" x14ac:dyDescent="0.25">
      <c r="A17" s="199" t="s">
        <v>659</v>
      </c>
    </row>
    <row r="18" spans="1:1" x14ac:dyDescent="0.25">
      <c r="A18" s="243" t="s">
        <v>672</v>
      </c>
    </row>
    <row r="19" spans="1:1" x14ac:dyDescent="0.25">
      <c r="A19" s="240" t="s">
        <v>664</v>
      </c>
    </row>
    <row r="20" spans="1:1" x14ac:dyDescent="0.25">
      <c r="A20" s="240" t="s">
        <v>665</v>
      </c>
    </row>
    <row r="21" spans="1:1" x14ac:dyDescent="0.25">
      <c r="A21" s="240" t="s">
        <v>666</v>
      </c>
    </row>
    <row r="22" spans="1:1" x14ac:dyDescent="0.25">
      <c r="A22" s="199"/>
    </row>
    <row r="23" spans="1:1" x14ac:dyDescent="0.25">
      <c r="A23" s="199" t="s">
        <v>668</v>
      </c>
    </row>
    <row r="24" spans="1:1" x14ac:dyDescent="0.25">
      <c r="A24" s="240" t="s">
        <v>651</v>
      </c>
    </row>
    <row r="25" spans="1:1" x14ac:dyDescent="0.25">
      <c r="A25" s="241" t="s">
        <v>343</v>
      </c>
    </row>
    <row r="26" spans="1:1" x14ac:dyDescent="0.25">
      <c r="A26" s="240" t="s">
        <v>653</v>
      </c>
    </row>
    <row r="27" spans="1:1" x14ac:dyDescent="0.25">
      <c r="A27" s="241" t="s">
        <v>343</v>
      </c>
    </row>
    <row r="28" spans="1:1" x14ac:dyDescent="0.25">
      <c r="A28" s="240" t="s">
        <v>652</v>
      </c>
    </row>
    <row r="29" spans="1:1" x14ac:dyDescent="0.25">
      <c r="A29" s="241" t="s">
        <v>343</v>
      </c>
    </row>
    <row r="30" spans="1:1" x14ac:dyDescent="0.25">
      <c r="A30" s="242" t="s">
        <v>649</v>
      </c>
    </row>
    <row r="31" spans="1:1" x14ac:dyDescent="0.25">
      <c r="A31" s="241" t="s">
        <v>343</v>
      </c>
    </row>
    <row r="32" spans="1:1" x14ac:dyDescent="0.25">
      <c r="A32" s="242" t="s">
        <v>650</v>
      </c>
    </row>
    <row r="33" spans="1:1" x14ac:dyDescent="0.25">
      <c r="A33" s="241" t="s">
        <v>343</v>
      </c>
    </row>
    <row r="34" spans="1:1" x14ac:dyDescent="0.25">
      <c r="A34" s="242" t="s">
        <v>673</v>
      </c>
    </row>
    <row r="35" spans="1:1" x14ac:dyDescent="0.25">
      <c r="A35" s="241" t="s">
        <v>343</v>
      </c>
    </row>
    <row r="36" spans="1:1" x14ac:dyDescent="0.25">
      <c r="A36" s="4"/>
    </row>
  </sheetData>
  <mergeCells count="1">
    <mergeCell ref="A2:N2"/>
  </mergeCells>
  <hyperlinks>
    <hyperlink ref="A2:N2" location="Summary!A1" display="Summary" xr:uid="{1915C0DC-5BA5-4A77-83A2-8D7866C8B5EE}"/>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8EE50-05DA-45B4-AFBD-93B316BB9C5D}">
  <sheetPr codeName="Sheet20"/>
  <dimension ref="A1:N9"/>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50</v>
      </c>
    </row>
    <row r="5" spans="1:14" x14ac:dyDescent="0.25">
      <c r="A5" s="2"/>
    </row>
    <row r="6" spans="1:14" x14ac:dyDescent="0.25">
      <c r="A6" s="2"/>
    </row>
    <row r="7" spans="1:14" x14ac:dyDescent="0.25">
      <c r="A7" s="24" t="s">
        <v>79</v>
      </c>
    </row>
    <row r="8" spans="1:14" x14ac:dyDescent="0.25">
      <c r="A8" s="25" t="s">
        <v>49</v>
      </c>
    </row>
    <row r="9" spans="1:14" x14ac:dyDescent="0.25">
      <c r="A9" s="25" t="s">
        <v>33</v>
      </c>
    </row>
  </sheetData>
  <mergeCells count="1">
    <mergeCell ref="A2:N2"/>
  </mergeCells>
  <hyperlinks>
    <hyperlink ref="A7" location="'Young Astronaut Program'!A1" display="Young Astronaut Program" xr:uid="{0D342CD6-FA71-4776-A284-FF9DEFA59A9B}"/>
    <hyperlink ref="A2:N2" location="Summary!A1" display="Summary" xr:uid="{EFEA28ED-70CE-4E27-988F-1459F8B4125F}"/>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9A30E-EE5A-4059-9051-3939172B6165}">
  <sheetPr codeName="Sheet21"/>
  <dimension ref="A1:N8"/>
  <sheetViews>
    <sheetView workbookViewId="0">
      <pane ySplit="2" topLeftCell="A3" activePane="bottomLeft" state="frozen"/>
      <selection activeCell="C1" sqref="C1"/>
      <selection pane="bottomLeft" activeCell="A2" sqref="A2:N2"/>
    </sheetView>
  </sheetViews>
  <sheetFormatPr defaultRowHeight="15" x14ac:dyDescent="0.25"/>
  <cols>
    <col min="1" max="1" width="100.140625" customWidth="1"/>
    <col min="2" max="2" width="1.28515625" customWidth="1"/>
    <col min="3" max="3" width="16.2851562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29</v>
      </c>
    </row>
    <row r="5" spans="1:14" x14ac:dyDescent="0.25">
      <c r="A5" s="2"/>
    </row>
    <row r="6" spans="1:14" x14ac:dyDescent="0.25">
      <c r="A6" s="2"/>
    </row>
    <row r="7" spans="1:14" x14ac:dyDescent="0.25">
      <c r="A7" s="2"/>
    </row>
    <row r="8" spans="1:14" x14ac:dyDescent="0.25">
      <c r="A8" s="2"/>
    </row>
  </sheetData>
  <mergeCells count="1">
    <mergeCell ref="A2:N2"/>
  </mergeCells>
  <hyperlinks>
    <hyperlink ref="A2:N2" location="Summary!A1" display="Summary" xr:uid="{4BFD6BC8-A227-4145-BD58-81B7A49A2E0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1560D-C664-492C-A0ED-0626CA054DCF}">
  <sheetPr codeName="Sheet3"/>
  <dimension ref="A1:A27"/>
  <sheetViews>
    <sheetView workbookViewId="0">
      <pane ySplit="2" topLeftCell="A3" activePane="bottomLeft" state="frozen"/>
      <selection activeCell="C1" sqref="C1"/>
      <selection pane="bottomLeft" activeCell="A3" sqref="A3"/>
    </sheetView>
  </sheetViews>
  <sheetFormatPr defaultRowHeight="15" x14ac:dyDescent="0.25"/>
  <cols>
    <col min="1" max="1" width="108.85546875" customWidth="1"/>
  </cols>
  <sheetData>
    <row r="1" spans="1:1" ht="35.25" x14ac:dyDescent="0.25">
      <c r="A1" s="1" t="s">
        <v>16</v>
      </c>
    </row>
    <row r="2" spans="1:1" x14ac:dyDescent="0.25">
      <c r="A2" s="10" t="s">
        <v>19</v>
      </c>
    </row>
    <row r="3" spans="1:1" ht="15.75" x14ac:dyDescent="0.25">
      <c r="A3" s="9" t="s">
        <v>310</v>
      </c>
    </row>
    <row r="4" spans="1:1" ht="15.75" x14ac:dyDescent="0.25">
      <c r="A4" s="9"/>
    </row>
    <row r="6" spans="1:1" ht="15.75" x14ac:dyDescent="0.25">
      <c r="A6" s="156" t="s">
        <v>413</v>
      </c>
    </row>
    <row r="7" spans="1:1" x14ac:dyDescent="0.25">
      <c r="A7" s="155" t="s">
        <v>414</v>
      </c>
    </row>
    <row r="8" spans="1:1" x14ac:dyDescent="0.25">
      <c r="A8" s="155" t="s">
        <v>415</v>
      </c>
    </row>
    <row r="9" spans="1:1" x14ac:dyDescent="0.25">
      <c r="A9" s="155" t="s">
        <v>416</v>
      </c>
    </row>
    <row r="10" spans="1:1" x14ac:dyDescent="0.25">
      <c r="A10" s="155" t="s">
        <v>417</v>
      </c>
    </row>
    <row r="11" spans="1:1" x14ac:dyDescent="0.25">
      <c r="A11" s="155" t="s">
        <v>418</v>
      </c>
    </row>
    <row r="12" spans="1:1" x14ac:dyDescent="0.25">
      <c r="A12" s="155" t="s">
        <v>419</v>
      </c>
    </row>
    <row r="13" spans="1:1" x14ac:dyDescent="0.25">
      <c r="A13" s="155" t="s">
        <v>420</v>
      </c>
    </row>
    <row r="14" spans="1:1" x14ac:dyDescent="0.25">
      <c r="A14" s="155" t="s">
        <v>421</v>
      </c>
    </row>
    <row r="15" spans="1:1" x14ac:dyDescent="0.25">
      <c r="A15" s="155" t="s">
        <v>422</v>
      </c>
    </row>
    <row r="16" spans="1:1" x14ac:dyDescent="0.25">
      <c r="A16" s="155" t="s">
        <v>423</v>
      </c>
    </row>
    <row r="17" spans="1:1" x14ac:dyDescent="0.25">
      <c r="A17" s="155" t="s">
        <v>424</v>
      </c>
    </row>
    <row r="18" spans="1:1" x14ac:dyDescent="0.25">
      <c r="A18" s="155" t="s">
        <v>425</v>
      </c>
    </row>
    <row r="19" spans="1:1" x14ac:dyDescent="0.25">
      <c r="A19" s="155" t="s">
        <v>426</v>
      </c>
    </row>
    <row r="20" spans="1:1" x14ac:dyDescent="0.25">
      <c r="A20" s="155" t="s">
        <v>427</v>
      </c>
    </row>
    <row r="21" spans="1:1" x14ac:dyDescent="0.25">
      <c r="A21" s="155" t="s">
        <v>428</v>
      </c>
    </row>
    <row r="22" spans="1:1" x14ac:dyDescent="0.25">
      <c r="A22" s="155" t="s">
        <v>429</v>
      </c>
    </row>
    <row r="23" spans="1:1" x14ac:dyDescent="0.25">
      <c r="A23" s="155" t="s">
        <v>430</v>
      </c>
    </row>
    <row r="24" spans="1:1" x14ac:dyDescent="0.25">
      <c r="A24" s="155" t="s">
        <v>431</v>
      </c>
    </row>
    <row r="25" spans="1:1" x14ac:dyDescent="0.25">
      <c r="A25" s="155" t="s">
        <v>432</v>
      </c>
    </row>
    <row r="26" spans="1:1" x14ac:dyDescent="0.25">
      <c r="A26" s="155" t="s">
        <v>433</v>
      </c>
    </row>
    <row r="27" spans="1:1" x14ac:dyDescent="0.25">
      <c r="A27" s="155" t="s">
        <v>434</v>
      </c>
    </row>
  </sheetData>
  <hyperlinks>
    <hyperlink ref="A2" location="Summary!A1" display="Summary" xr:uid="{6AAD89D9-3542-4FB3-AA19-8267E344CC1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56AC4-175E-4EBD-99A9-E714BDB27805}">
  <sheetPr codeName="Sheet4"/>
  <dimension ref="A1:B40"/>
  <sheetViews>
    <sheetView workbookViewId="0">
      <pane ySplit="2" topLeftCell="A3" activePane="bottomLeft" state="frozen"/>
      <selection activeCell="C1" sqref="C1"/>
      <selection pane="bottomLeft" activeCell="A2" sqref="A2"/>
    </sheetView>
  </sheetViews>
  <sheetFormatPr defaultRowHeight="15" x14ac:dyDescent="0.25"/>
  <cols>
    <col min="1" max="1" width="90.28515625" customWidth="1"/>
    <col min="2" max="2" width="1.85546875" customWidth="1"/>
  </cols>
  <sheetData>
    <row r="1" spans="1:2" ht="35.25" x14ac:dyDescent="0.25">
      <c r="A1" s="1" t="s">
        <v>16</v>
      </c>
    </row>
    <row r="2" spans="1:2" x14ac:dyDescent="0.25">
      <c r="A2" s="197" t="s">
        <v>19</v>
      </c>
      <c r="B2" s="5"/>
    </row>
    <row r="3" spans="1:2" ht="18.75" x14ac:dyDescent="0.3">
      <c r="A3" s="200" t="s">
        <v>518</v>
      </c>
    </row>
    <row r="4" spans="1:2" ht="15.75" x14ac:dyDescent="0.25">
      <c r="A4" s="9"/>
    </row>
    <row r="5" spans="1:2" ht="75.75" customHeight="1" x14ac:dyDescent="0.25">
      <c r="A5" s="213" t="s">
        <v>551</v>
      </c>
    </row>
    <row r="6" spans="1:2" ht="14.25" customHeight="1" x14ac:dyDescent="0.25">
      <c r="A6" s="213"/>
    </row>
    <row r="7" spans="1:2" x14ac:dyDescent="0.25">
      <c r="A7" s="217" t="s">
        <v>552</v>
      </c>
    </row>
    <row r="8" spans="1:2" x14ac:dyDescent="0.25">
      <c r="A8" s="222" t="s">
        <v>545</v>
      </c>
    </row>
    <row r="9" spans="1:2" ht="17.25" customHeight="1" x14ac:dyDescent="0.25">
      <c r="A9" s="221" t="s">
        <v>530</v>
      </c>
    </row>
    <row r="10" spans="1:2" ht="18" customHeight="1" x14ac:dyDescent="0.25">
      <c r="A10" s="221" t="s">
        <v>544</v>
      </c>
    </row>
    <row r="11" spans="1:2" ht="15.75" customHeight="1" x14ac:dyDescent="0.25">
      <c r="A11" s="221" t="s">
        <v>549</v>
      </c>
    </row>
    <row r="12" spans="1:2" ht="15.75" customHeight="1" x14ac:dyDescent="0.25">
      <c r="A12" s="222" t="s">
        <v>547</v>
      </c>
    </row>
    <row r="13" spans="1:2" ht="15.75" customHeight="1" x14ac:dyDescent="0.25">
      <c r="A13" s="221" t="s">
        <v>546</v>
      </c>
    </row>
    <row r="14" spans="1:2" ht="15.75" customHeight="1" x14ac:dyDescent="0.25">
      <c r="A14" s="221" t="s">
        <v>548</v>
      </c>
    </row>
    <row r="15" spans="1:2" ht="15.75" customHeight="1" x14ac:dyDescent="0.25">
      <c r="A15" s="221" t="s">
        <v>515</v>
      </c>
    </row>
    <row r="16" spans="1:2" ht="15.75" customHeight="1" x14ac:dyDescent="0.25">
      <c r="A16" s="220"/>
    </row>
    <row r="17" spans="1:1" x14ac:dyDescent="0.25">
      <c r="A17" s="218" t="s">
        <v>516</v>
      </c>
    </row>
    <row r="18" spans="1:1" x14ac:dyDescent="0.25">
      <c r="A18" s="214" t="s">
        <v>539</v>
      </c>
    </row>
    <row r="19" spans="1:1" ht="121.5" customHeight="1" x14ac:dyDescent="0.25">
      <c r="A19" s="215" t="s">
        <v>550</v>
      </c>
    </row>
    <row r="20" spans="1:1" x14ac:dyDescent="0.25">
      <c r="A20" s="216" t="s">
        <v>540</v>
      </c>
    </row>
    <row r="21" spans="1:1" ht="43.5" customHeight="1" x14ac:dyDescent="0.25">
      <c r="A21" s="219" t="s">
        <v>543</v>
      </c>
    </row>
    <row r="22" spans="1:1" ht="15.75" customHeight="1" x14ac:dyDescent="0.25">
      <c r="A22" s="216" t="s">
        <v>541</v>
      </c>
    </row>
    <row r="23" spans="1:1" ht="93" customHeight="1" x14ac:dyDescent="0.25">
      <c r="A23" s="219" t="s">
        <v>542</v>
      </c>
    </row>
    <row r="25" spans="1:1" x14ac:dyDescent="0.25">
      <c r="A25" s="208" t="s">
        <v>517</v>
      </c>
    </row>
    <row r="26" spans="1:1" ht="32.25" customHeight="1" x14ac:dyDescent="0.25">
      <c r="A26" s="207" t="s">
        <v>529</v>
      </c>
    </row>
    <row r="27" spans="1:1" ht="14.25" customHeight="1" x14ac:dyDescent="0.25">
      <c r="A27" s="207"/>
    </row>
    <row r="28" spans="1:1" ht="30" x14ac:dyDescent="0.25">
      <c r="A28" s="207" t="s">
        <v>531</v>
      </c>
    </row>
    <row r="29" spans="1:1" ht="30" x14ac:dyDescent="0.25">
      <c r="A29" s="207" t="s">
        <v>538</v>
      </c>
    </row>
    <row r="30" spans="1:1" ht="15" customHeight="1" x14ac:dyDescent="0.25"/>
    <row r="32" spans="1:1" x14ac:dyDescent="0.25">
      <c r="A32" s="201" t="s">
        <v>524</v>
      </c>
    </row>
    <row r="33" spans="1:1" x14ac:dyDescent="0.25">
      <c r="A33" s="202" t="s">
        <v>521</v>
      </c>
    </row>
    <row r="34" spans="1:1" x14ac:dyDescent="0.25">
      <c r="A34" s="203" t="s">
        <v>525</v>
      </c>
    </row>
    <row r="35" spans="1:1" x14ac:dyDescent="0.25">
      <c r="A35" s="206" t="s">
        <v>527</v>
      </c>
    </row>
    <row r="36" spans="1:1" x14ac:dyDescent="0.25">
      <c r="A36" s="202" t="s">
        <v>523</v>
      </c>
    </row>
    <row r="37" spans="1:1" x14ac:dyDescent="0.25">
      <c r="A37" s="203" t="s">
        <v>520</v>
      </c>
    </row>
    <row r="38" spans="1:1" x14ac:dyDescent="0.25">
      <c r="A38" s="206" t="s">
        <v>528</v>
      </c>
    </row>
    <row r="39" spans="1:1" x14ac:dyDescent="0.25">
      <c r="A39" s="202" t="s">
        <v>522</v>
      </c>
    </row>
    <row r="40" spans="1:1" x14ac:dyDescent="0.25">
      <c r="A40" s="204" t="s">
        <v>526</v>
      </c>
    </row>
  </sheetData>
  <hyperlinks>
    <hyperlink ref="A2" location="Summary!A1" display="Summary" xr:uid="{ED322E6A-22B4-442D-93D5-987A7A98DB1A}"/>
    <hyperlink ref="A34" r:id="rId1" display="777 Conroe Park N Dr, Conroe, TX 77303 (936.273.7351) Mary Mendoza (Dean)" xr:uid="{B0EA9E4D-F1D0-4914-964F-D4CC05210088}"/>
    <hyperlink ref="A35" r:id="rId2" display="Mary Merndoza" xr:uid="{6F20F97D-CB96-4391-88A8-1A6661CF8C2E}"/>
    <hyperlink ref="A38" r:id="rId3" display="DR. Rebecca L. (College Pres)" xr:uid="{F1D35CAD-F14D-4972-9A7C-55DE661965B3}"/>
    <hyperlink ref="A37" r:id="rId4" xr:uid="{EE25C52C-7CDA-4B28-A452-67B3C8FA2519}"/>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030C-72FF-4E00-A701-9CCB68969DB4}">
  <sheetPr codeName="Sheet5"/>
  <dimension ref="A1:H69"/>
  <sheetViews>
    <sheetView zoomScaleNormal="100" workbookViewId="0">
      <pane ySplit="2" topLeftCell="A3" activePane="bottomLeft" state="frozen"/>
      <selection activeCell="C1" sqref="C1"/>
      <selection pane="bottomLeft" activeCell="A2" sqref="A2"/>
    </sheetView>
  </sheetViews>
  <sheetFormatPr defaultRowHeight="15" x14ac:dyDescent="0.25"/>
  <cols>
    <col min="1" max="1" width="50.42578125" customWidth="1"/>
    <col min="2" max="2" width="17.85546875" customWidth="1"/>
    <col min="3" max="3" width="32" customWidth="1"/>
    <col min="4" max="4" width="33.42578125" customWidth="1"/>
    <col min="5" max="5" width="12.28515625" customWidth="1"/>
  </cols>
  <sheetData>
    <row r="1" spans="1:5" ht="35.25" x14ac:dyDescent="0.25">
      <c r="A1" s="1" t="s">
        <v>16</v>
      </c>
      <c r="B1" s="1"/>
      <c r="E1" s="228" t="s">
        <v>204</v>
      </c>
    </row>
    <row r="2" spans="1:5" x14ac:dyDescent="0.25">
      <c r="A2" s="6" t="s">
        <v>19</v>
      </c>
      <c r="B2" s="6"/>
      <c r="E2" s="229">
        <f>SUM(E8:E203)</f>
        <v>273.58000000000021</v>
      </c>
    </row>
    <row r="3" spans="1:5" ht="15.75" x14ac:dyDescent="0.25">
      <c r="A3" s="9" t="s">
        <v>627</v>
      </c>
      <c r="B3" s="9"/>
    </row>
    <row r="4" spans="1:5" ht="15.75" x14ac:dyDescent="0.25">
      <c r="A4" s="225" t="s">
        <v>572</v>
      </c>
      <c r="B4" s="225"/>
    </row>
    <row r="5" spans="1:5" ht="15.75" x14ac:dyDescent="0.25">
      <c r="A5" s="225"/>
      <c r="B5" s="225"/>
    </row>
    <row r="6" spans="1:5" ht="45.75" customHeight="1" x14ac:dyDescent="0.25">
      <c r="A6" s="251" t="s">
        <v>626</v>
      </c>
      <c r="B6" s="247"/>
      <c r="C6" s="247"/>
      <c r="D6" s="247"/>
    </row>
    <row r="7" spans="1:5" ht="14.25" customHeight="1" x14ac:dyDescent="0.25">
      <c r="A7" s="19"/>
      <c r="B7" s="19"/>
    </row>
    <row r="8" spans="1:5" x14ac:dyDescent="0.25">
      <c r="A8" s="205" t="s">
        <v>554</v>
      </c>
      <c r="B8" s="205"/>
    </row>
    <row r="9" spans="1:5" x14ac:dyDescent="0.25">
      <c r="A9" s="223" t="s">
        <v>560</v>
      </c>
      <c r="B9" s="223"/>
    </row>
    <row r="10" spans="1:5" x14ac:dyDescent="0.25">
      <c r="A10" s="223" t="s">
        <v>573</v>
      </c>
      <c r="B10" s="223"/>
    </row>
    <row r="11" spans="1:5" x14ac:dyDescent="0.25">
      <c r="A11" s="3" t="s">
        <v>628</v>
      </c>
      <c r="B11" s="3"/>
      <c r="E11" s="227"/>
    </row>
    <row r="12" spans="1:5" x14ac:dyDescent="0.25">
      <c r="A12" s="206" t="s">
        <v>561</v>
      </c>
      <c r="B12" s="206"/>
      <c r="E12" s="227"/>
    </row>
    <row r="13" spans="1:5" x14ac:dyDescent="0.25">
      <c r="A13" s="231" t="s">
        <v>625</v>
      </c>
      <c r="B13" s="231"/>
      <c r="E13" s="227"/>
    </row>
    <row r="14" spans="1:5" x14ac:dyDescent="0.25">
      <c r="A14" s="232" t="s">
        <v>556</v>
      </c>
      <c r="B14" s="232"/>
      <c r="E14" s="230"/>
    </row>
    <row r="15" spans="1:5" x14ac:dyDescent="0.25">
      <c r="A15" s="232" t="s">
        <v>557</v>
      </c>
      <c r="B15" s="232"/>
      <c r="E15" s="227"/>
    </row>
    <row r="16" spans="1:5" x14ac:dyDescent="0.25">
      <c r="A16" s="232" t="s">
        <v>558</v>
      </c>
      <c r="B16" s="232"/>
      <c r="E16" s="227"/>
    </row>
    <row r="17" spans="1:6" x14ac:dyDescent="0.25">
      <c r="A17" s="232" t="s">
        <v>559</v>
      </c>
      <c r="B17" s="232"/>
      <c r="E17" s="227"/>
    </row>
    <row r="18" spans="1:6" x14ac:dyDescent="0.25">
      <c r="A18" s="4" t="s">
        <v>563</v>
      </c>
      <c r="B18" s="4"/>
      <c r="D18" s="235" t="s">
        <v>644</v>
      </c>
      <c r="E18" s="236">
        <v>8</v>
      </c>
    </row>
    <row r="19" spans="1:6" x14ac:dyDescent="0.25">
      <c r="A19" s="224" t="s">
        <v>623</v>
      </c>
      <c r="B19" s="224"/>
      <c r="D19" s="235" t="s">
        <v>622</v>
      </c>
      <c r="E19" s="236">
        <v>19</v>
      </c>
    </row>
    <row r="20" spans="1:6" x14ac:dyDescent="0.25">
      <c r="A20" s="4" t="s">
        <v>562</v>
      </c>
      <c r="B20" s="4"/>
      <c r="E20" s="236">
        <v>27</v>
      </c>
    </row>
    <row r="21" spans="1:6" x14ac:dyDescent="0.25">
      <c r="A21" s="224" t="s">
        <v>624</v>
      </c>
      <c r="B21" s="224"/>
      <c r="E21" s="236">
        <v>10</v>
      </c>
    </row>
    <row r="22" spans="1:6" x14ac:dyDescent="0.25">
      <c r="A22" s="232" t="s">
        <v>564</v>
      </c>
      <c r="B22" s="232"/>
      <c r="E22" s="227"/>
    </row>
    <row r="23" spans="1:6" x14ac:dyDescent="0.25">
      <c r="A23" s="233" t="s">
        <v>566</v>
      </c>
      <c r="B23" s="233"/>
      <c r="C23" t="s">
        <v>575</v>
      </c>
      <c r="D23" s="237" t="s">
        <v>645</v>
      </c>
      <c r="E23" s="238"/>
    </row>
    <row r="24" spans="1:6" x14ac:dyDescent="0.25">
      <c r="A24" s="233" t="s">
        <v>567</v>
      </c>
      <c r="B24" s="233"/>
      <c r="C24" s="101" t="s">
        <v>643</v>
      </c>
      <c r="D24" s="101" t="s">
        <v>620</v>
      </c>
      <c r="E24" s="227"/>
      <c r="F24" s="101"/>
    </row>
    <row r="25" spans="1:6" x14ac:dyDescent="0.25">
      <c r="A25" s="233" t="s">
        <v>568</v>
      </c>
      <c r="B25" s="233"/>
      <c r="C25" s="198" t="s">
        <v>574</v>
      </c>
      <c r="D25" s="226" t="s">
        <v>618</v>
      </c>
      <c r="E25" s="227"/>
    </row>
    <row r="26" spans="1:6" x14ac:dyDescent="0.25">
      <c r="A26" s="233" t="s">
        <v>569</v>
      </c>
      <c r="B26" s="233"/>
      <c r="C26" s="198" t="s">
        <v>582</v>
      </c>
      <c r="D26" s="226" t="s">
        <v>618</v>
      </c>
      <c r="E26" s="227"/>
    </row>
    <row r="27" spans="1:6" x14ac:dyDescent="0.25">
      <c r="A27" s="233" t="s">
        <v>570</v>
      </c>
      <c r="B27" s="233"/>
      <c r="C27" s="198" t="s">
        <v>630</v>
      </c>
      <c r="D27" s="226" t="s">
        <v>618</v>
      </c>
      <c r="E27" s="227"/>
    </row>
    <row r="28" spans="1:6" x14ac:dyDescent="0.25">
      <c r="A28" s="233" t="s">
        <v>571</v>
      </c>
      <c r="B28" s="233"/>
      <c r="C28" s="198" t="s">
        <v>577</v>
      </c>
      <c r="D28" s="198" t="s">
        <v>577</v>
      </c>
      <c r="E28" s="239">
        <v>4.99</v>
      </c>
    </row>
    <row r="29" spans="1:6" x14ac:dyDescent="0.25">
      <c r="A29" s="233" t="s">
        <v>565</v>
      </c>
      <c r="B29" s="233"/>
      <c r="C29" s="198" t="s">
        <v>576</v>
      </c>
      <c r="D29" s="198" t="s">
        <v>576</v>
      </c>
      <c r="E29" s="239">
        <v>4.99</v>
      </c>
    </row>
    <row r="30" spans="1:6" x14ac:dyDescent="0.25">
      <c r="A30" s="3" t="s">
        <v>33</v>
      </c>
      <c r="B30" s="3"/>
      <c r="C30" s="198" t="s">
        <v>578</v>
      </c>
      <c r="D30" s="198" t="s">
        <v>578</v>
      </c>
      <c r="E30" s="239">
        <v>4.99</v>
      </c>
    </row>
    <row r="31" spans="1:6" ht="15.75" x14ac:dyDescent="0.25">
      <c r="A31" s="225" t="s">
        <v>572</v>
      </c>
      <c r="B31" s="225"/>
      <c r="C31" s="198" t="s">
        <v>579</v>
      </c>
      <c r="D31" s="198" t="s">
        <v>579</v>
      </c>
      <c r="E31" s="239">
        <v>4.99</v>
      </c>
    </row>
    <row r="32" spans="1:6" x14ac:dyDescent="0.25">
      <c r="A32" s="209" t="s">
        <v>555</v>
      </c>
      <c r="B32" s="234" t="s">
        <v>629</v>
      </c>
      <c r="C32" s="198" t="s">
        <v>580</v>
      </c>
      <c r="D32" s="198" t="s">
        <v>580</v>
      </c>
      <c r="E32" s="239">
        <v>4.99</v>
      </c>
    </row>
    <row r="33" spans="1:8" x14ac:dyDescent="0.25">
      <c r="A33" s="3" t="s">
        <v>642</v>
      </c>
      <c r="B33" s="60" t="s">
        <v>631</v>
      </c>
      <c r="C33" s="198" t="s">
        <v>581</v>
      </c>
      <c r="D33" s="198" t="s">
        <v>581</v>
      </c>
      <c r="E33" s="239">
        <v>4.99</v>
      </c>
      <c r="G33" s="101"/>
      <c r="H33" s="101"/>
    </row>
    <row r="34" spans="1:8" x14ac:dyDescent="0.25">
      <c r="A34" s="3" t="s">
        <v>641</v>
      </c>
      <c r="B34" s="60" t="s">
        <v>632</v>
      </c>
      <c r="C34" s="198" t="s">
        <v>583</v>
      </c>
      <c r="D34" s="198" t="s">
        <v>583</v>
      </c>
      <c r="E34" s="239">
        <v>4.99</v>
      </c>
    </row>
    <row r="35" spans="1:8" x14ac:dyDescent="0.25">
      <c r="A35" s="3" t="s">
        <v>640</v>
      </c>
      <c r="B35" s="60" t="s">
        <v>633</v>
      </c>
      <c r="C35" s="198" t="s">
        <v>584</v>
      </c>
      <c r="D35" s="198" t="s">
        <v>584</v>
      </c>
      <c r="E35" s="239">
        <v>4.99</v>
      </c>
    </row>
    <row r="36" spans="1:8" x14ac:dyDescent="0.25">
      <c r="A36" s="3" t="s">
        <v>639</v>
      </c>
      <c r="B36" s="60" t="s">
        <v>635</v>
      </c>
      <c r="C36" s="198" t="s">
        <v>585</v>
      </c>
      <c r="D36" s="198" t="s">
        <v>619</v>
      </c>
      <c r="E36" s="239">
        <v>4.99</v>
      </c>
    </row>
    <row r="37" spans="1:8" x14ac:dyDescent="0.25">
      <c r="A37" s="3" t="s">
        <v>638</v>
      </c>
      <c r="B37" s="60" t="s">
        <v>634</v>
      </c>
      <c r="C37" s="198" t="s">
        <v>586</v>
      </c>
      <c r="D37" s="198" t="s">
        <v>586</v>
      </c>
      <c r="E37" s="239">
        <v>4.99</v>
      </c>
    </row>
    <row r="38" spans="1:8" x14ac:dyDescent="0.25">
      <c r="A38" s="3" t="s">
        <v>637</v>
      </c>
      <c r="B38" s="60" t="s">
        <v>636</v>
      </c>
      <c r="C38" s="198" t="s">
        <v>587</v>
      </c>
      <c r="D38" s="198" t="s">
        <v>587</v>
      </c>
      <c r="E38" s="239">
        <v>4.99</v>
      </c>
    </row>
    <row r="39" spans="1:8" x14ac:dyDescent="0.25">
      <c r="A39" s="3"/>
      <c r="B39" s="60"/>
      <c r="C39" s="198" t="s">
        <v>588</v>
      </c>
      <c r="D39" s="198" t="s">
        <v>588</v>
      </c>
      <c r="E39" s="239">
        <v>4.99</v>
      </c>
    </row>
    <row r="40" spans="1:8" x14ac:dyDescent="0.25">
      <c r="A40" s="3"/>
      <c r="B40" s="60"/>
      <c r="C40" s="198" t="s">
        <v>593</v>
      </c>
      <c r="D40" s="198" t="s">
        <v>593</v>
      </c>
      <c r="E40" s="239">
        <v>4.99</v>
      </c>
    </row>
    <row r="41" spans="1:8" x14ac:dyDescent="0.25">
      <c r="A41" s="3"/>
      <c r="B41" s="60"/>
      <c r="C41" s="198" t="s">
        <v>590</v>
      </c>
      <c r="D41" s="198" t="s">
        <v>590</v>
      </c>
      <c r="E41" s="239">
        <v>4.99</v>
      </c>
    </row>
    <row r="42" spans="1:8" x14ac:dyDescent="0.25">
      <c r="A42" s="3"/>
      <c r="B42" s="60"/>
      <c r="C42" s="198" t="s">
        <v>591</v>
      </c>
      <c r="D42" s="198" t="s">
        <v>591</v>
      </c>
      <c r="E42" s="239">
        <v>4.99</v>
      </c>
    </row>
    <row r="43" spans="1:8" x14ac:dyDescent="0.25">
      <c r="A43" s="3"/>
      <c r="B43" s="60"/>
      <c r="C43" s="198" t="s">
        <v>592</v>
      </c>
      <c r="D43" s="198" t="s">
        <v>592</v>
      </c>
      <c r="E43" s="239">
        <v>4.99</v>
      </c>
    </row>
    <row r="44" spans="1:8" x14ac:dyDescent="0.25">
      <c r="A44" s="3"/>
      <c r="B44" s="60"/>
      <c r="C44" s="198" t="s">
        <v>594</v>
      </c>
      <c r="D44" s="198" t="s">
        <v>594</v>
      </c>
      <c r="E44" s="239">
        <v>4.99</v>
      </c>
    </row>
    <row r="45" spans="1:8" x14ac:dyDescent="0.25">
      <c r="A45" s="3"/>
      <c r="B45" s="60"/>
      <c r="C45" s="198" t="s">
        <v>595</v>
      </c>
      <c r="D45" s="198" t="s">
        <v>595</v>
      </c>
      <c r="E45" s="239">
        <v>4.99</v>
      </c>
    </row>
    <row r="46" spans="1:8" x14ac:dyDescent="0.25">
      <c r="A46" s="3"/>
      <c r="B46" s="60"/>
      <c r="C46" s="198" t="s">
        <v>596</v>
      </c>
      <c r="D46" s="198" t="s">
        <v>596</v>
      </c>
      <c r="E46" s="239">
        <v>4.99</v>
      </c>
    </row>
    <row r="47" spans="1:8" x14ac:dyDescent="0.25">
      <c r="A47" s="3"/>
      <c r="B47" s="60"/>
      <c r="C47" s="198" t="s">
        <v>597</v>
      </c>
      <c r="D47" s="198" t="s">
        <v>597</v>
      </c>
      <c r="E47" s="239">
        <v>4.99</v>
      </c>
    </row>
    <row r="48" spans="1:8" x14ac:dyDescent="0.25">
      <c r="B48" s="60"/>
      <c r="C48" s="198" t="s">
        <v>598</v>
      </c>
      <c r="D48" s="198" t="s">
        <v>598</v>
      </c>
      <c r="E48" s="239">
        <v>4.99</v>
      </c>
    </row>
    <row r="49" spans="3:5" x14ac:dyDescent="0.25">
      <c r="C49" s="198" t="s">
        <v>599</v>
      </c>
      <c r="D49" s="198" t="s">
        <v>599</v>
      </c>
      <c r="E49" s="239">
        <v>4.99</v>
      </c>
    </row>
    <row r="50" spans="3:5" x14ac:dyDescent="0.25">
      <c r="C50" s="198" t="s">
        <v>600</v>
      </c>
      <c r="D50" s="198" t="s">
        <v>600</v>
      </c>
      <c r="E50" s="239">
        <v>4.99</v>
      </c>
    </row>
    <row r="51" spans="3:5" x14ac:dyDescent="0.25">
      <c r="C51" s="198" t="s">
        <v>601</v>
      </c>
      <c r="D51" s="198" t="s">
        <v>601</v>
      </c>
      <c r="E51" s="239">
        <v>4.99</v>
      </c>
    </row>
    <row r="52" spans="3:5" x14ac:dyDescent="0.25">
      <c r="C52" s="198" t="s">
        <v>602</v>
      </c>
      <c r="D52" s="198" t="s">
        <v>602</v>
      </c>
      <c r="E52" s="239">
        <v>4.99</v>
      </c>
    </row>
    <row r="53" spans="3:5" x14ac:dyDescent="0.25">
      <c r="C53" s="198" t="s">
        <v>603</v>
      </c>
      <c r="D53" s="198" t="s">
        <v>603</v>
      </c>
      <c r="E53" s="239">
        <v>4.99</v>
      </c>
    </row>
    <row r="54" spans="3:5" x14ac:dyDescent="0.25">
      <c r="C54" s="198" t="s">
        <v>604</v>
      </c>
      <c r="D54" s="198" t="s">
        <v>604</v>
      </c>
      <c r="E54" s="239">
        <v>4.99</v>
      </c>
    </row>
    <row r="55" spans="3:5" x14ac:dyDescent="0.25">
      <c r="C55" s="198" t="s">
        <v>605</v>
      </c>
      <c r="D55" s="198" t="s">
        <v>605</v>
      </c>
      <c r="E55" s="239">
        <v>4.99</v>
      </c>
    </row>
    <row r="56" spans="3:5" x14ac:dyDescent="0.25">
      <c r="C56" s="198" t="s">
        <v>606</v>
      </c>
      <c r="D56" s="198" t="s">
        <v>606</v>
      </c>
      <c r="E56" s="239">
        <v>4.99</v>
      </c>
    </row>
    <row r="57" spans="3:5" x14ac:dyDescent="0.25">
      <c r="C57" s="198" t="s">
        <v>607</v>
      </c>
      <c r="D57" s="198" t="s">
        <v>607</v>
      </c>
      <c r="E57" s="239">
        <v>4.99</v>
      </c>
    </row>
    <row r="58" spans="3:5" x14ac:dyDescent="0.25">
      <c r="C58" s="198" t="s">
        <v>608</v>
      </c>
      <c r="D58" s="198" t="s">
        <v>608</v>
      </c>
      <c r="E58" s="239">
        <v>4.99</v>
      </c>
    </row>
    <row r="59" spans="3:5" x14ac:dyDescent="0.25">
      <c r="C59" s="198" t="s">
        <v>609</v>
      </c>
      <c r="D59" s="198" t="s">
        <v>609</v>
      </c>
      <c r="E59" s="239">
        <v>4.99</v>
      </c>
    </row>
    <row r="60" spans="3:5" x14ac:dyDescent="0.25">
      <c r="C60" s="198" t="s">
        <v>589</v>
      </c>
      <c r="D60" s="198" t="s">
        <v>589</v>
      </c>
      <c r="E60" s="239">
        <v>4.99</v>
      </c>
    </row>
    <row r="61" spans="3:5" x14ac:dyDescent="0.25">
      <c r="C61" s="198" t="s">
        <v>610</v>
      </c>
      <c r="D61" s="198" t="s">
        <v>610</v>
      </c>
      <c r="E61" s="239">
        <v>4.99</v>
      </c>
    </row>
    <row r="62" spans="3:5" x14ac:dyDescent="0.25">
      <c r="C62" s="198" t="s">
        <v>611</v>
      </c>
      <c r="D62" s="198" t="s">
        <v>611</v>
      </c>
      <c r="E62" s="239">
        <v>4.99</v>
      </c>
    </row>
    <row r="63" spans="3:5" x14ac:dyDescent="0.25">
      <c r="C63" s="198" t="s">
        <v>612</v>
      </c>
      <c r="D63" s="198" t="s">
        <v>612</v>
      </c>
      <c r="E63" s="239">
        <v>4.99</v>
      </c>
    </row>
    <row r="64" spans="3:5" x14ac:dyDescent="0.25">
      <c r="C64" s="198" t="s">
        <v>613</v>
      </c>
      <c r="D64" s="198" t="s">
        <v>613</v>
      </c>
      <c r="E64" s="239">
        <v>4.99</v>
      </c>
    </row>
    <row r="65" spans="3:5" x14ac:dyDescent="0.25">
      <c r="C65" s="198" t="s">
        <v>614</v>
      </c>
      <c r="D65" s="198" t="s">
        <v>614</v>
      </c>
      <c r="E65" s="239">
        <v>4.99</v>
      </c>
    </row>
    <row r="66" spans="3:5" x14ac:dyDescent="0.25">
      <c r="C66" s="198" t="s">
        <v>615</v>
      </c>
      <c r="D66" s="198" t="s">
        <v>615</v>
      </c>
      <c r="E66" s="239">
        <v>4.99</v>
      </c>
    </row>
    <row r="67" spans="3:5" x14ac:dyDescent="0.25">
      <c r="C67" s="198" t="s">
        <v>616</v>
      </c>
      <c r="D67" s="198" t="s">
        <v>616</v>
      </c>
      <c r="E67" s="239">
        <v>4.99</v>
      </c>
    </row>
    <row r="68" spans="3:5" x14ac:dyDescent="0.25">
      <c r="C68" s="198" t="s">
        <v>617</v>
      </c>
      <c r="D68" s="198" t="s">
        <v>617</v>
      </c>
      <c r="E68" s="239">
        <v>4.99</v>
      </c>
    </row>
    <row r="69" spans="3:5" x14ac:dyDescent="0.25">
      <c r="C69" s="198" t="s">
        <v>621</v>
      </c>
      <c r="D69" s="198" t="s">
        <v>621</v>
      </c>
      <c r="E69" s="239">
        <v>4.99</v>
      </c>
    </row>
  </sheetData>
  <mergeCells count="1">
    <mergeCell ref="A6:D6"/>
  </mergeCells>
  <hyperlinks>
    <hyperlink ref="A8" r:id="rId1" xr:uid="{92B734AB-DE66-4E39-9F46-4FB6EFB06BF6}"/>
    <hyperlink ref="A9" r:id="rId2" xr:uid="{BA29DF95-9026-4F50-A630-B6ACC4D3CFF7}"/>
    <hyperlink ref="A10" r:id="rId3" xr:uid="{1E9803BD-2138-4349-A13F-7E1FD2BE796A}"/>
    <hyperlink ref="A12" r:id="rId4" display="Cub Scout" xr:uid="{F84334BF-1876-4262-88D8-D88236EAECA2}"/>
    <hyperlink ref="A2" location="Summary!A1" display="Summary" xr:uid="{30492C5B-9845-4FDD-9F83-FAAB5491C5B1}"/>
    <hyperlink ref="D23" r:id="rId5" xr:uid="{80B6D950-7E4C-4BE6-B5FB-FD484A974CCF}"/>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B02E-B304-4455-9FF6-0B0C54183A97}">
  <sheetPr codeName="Sheet6"/>
  <dimension ref="A1:A36"/>
  <sheetViews>
    <sheetView workbookViewId="0">
      <pane ySplit="2" topLeftCell="A3" activePane="bottomLeft" state="frozen"/>
      <selection activeCell="C1" sqref="C1"/>
      <selection pane="bottomLeft" activeCell="A2" sqref="A2"/>
    </sheetView>
  </sheetViews>
  <sheetFormatPr defaultRowHeight="15" x14ac:dyDescent="0.25"/>
  <cols>
    <col min="1" max="1" width="108.85546875" customWidth="1"/>
  </cols>
  <sheetData>
    <row r="1" spans="1:1" ht="35.25" x14ac:dyDescent="0.25">
      <c r="A1" s="1" t="s">
        <v>16</v>
      </c>
    </row>
    <row r="2" spans="1:1" x14ac:dyDescent="0.25">
      <c r="A2" s="10" t="s">
        <v>19</v>
      </c>
    </row>
    <row r="3" spans="1:1" ht="21" x14ac:dyDescent="0.35">
      <c r="A3" s="153" t="s">
        <v>383</v>
      </c>
    </row>
    <row r="4" spans="1:1" ht="15.75" x14ac:dyDescent="0.25">
      <c r="A4" s="9"/>
    </row>
    <row r="5" spans="1:1" x14ac:dyDescent="0.25">
      <c r="A5" s="6" t="s">
        <v>384</v>
      </c>
    </row>
    <row r="7" spans="1:1" x14ac:dyDescent="0.25">
      <c r="A7" t="s">
        <v>385</v>
      </c>
    </row>
    <row r="8" spans="1:1" x14ac:dyDescent="0.25">
      <c r="A8" t="s">
        <v>386</v>
      </c>
    </row>
    <row r="9" spans="1:1" x14ac:dyDescent="0.25">
      <c r="A9" s="6" t="s">
        <v>387</v>
      </c>
    </row>
    <row r="11" spans="1:1" x14ac:dyDescent="0.25">
      <c r="A11" s="152" t="s">
        <v>388</v>
      </c>
    </row>
    <row r="12" spans="1:1" x14ac:dyDescent="0.25">
      <c r="A12" t="s">
        <v>389</v>
      </c>
    </row>
    <row r="13" spans="1:1" x14ac:dyDescent="0.25">
      <c r="A13" t="s">
        <v>390</v>
      </c>
    </row>
    <row r="15" spans="1:1" x14ac:dyDescent="0.25">
      <c r="A15" s="152" t="s">
        <v>391</v>
      </c>
    </row>
    <row r="16" spans="1:1" x14ac:dyDescent="0.25">
      <c r="A16" t="s">
        <v>392</v>
      </c>
    </row>
    <row r="18" spans="1:1" x14ac:dyDescent="0.25">
      <c r="A18" s="152" t="s">
        <v>393</v>
      </c>
    </row>
    <row r="19" spans="1:1" x14ac:dyDescent="0.25">
      <c r="A19" t="s">
        <v>394</v>
      </c>
    </row>
    <row r="20" spans="1:1" x14ac:dyDescent="0.25">
      <c r="A20" t="s">
        <v>395</v>
      </c>
    </row>
    <row r="21" spans="1:1" x14ac:dyDescent="0.25">
      <c r="A21" t="s">
        <v>396</v>
      </c>
    </row>
    <row r="22" spans="1:1" x14ac:dyDescent="0.25">
      <c r="A22" t="s">
        <v>397</v>
      </c>
    </row>
    <row r="24" spans="1:1" x14ac:dyDescent="0.25">
      <c r="A24" s="152" t="s">
        <v>398</v>
      </c>
    </row>
    <row r="25" spans="1:1" x14ac:dyDescent="0.25">
      <c r="A25" t="s">
        <v>399</v>
      </c>
    </row>
    <row r="26" spans="1:1" x14ac:dyDescent="0.25">
      <c r="A26" t="s">
        <v>400</v>
      </c>
    </row>
    <row r="27" spans="1:1" x14ac:dyDescent="0.25">
      <c r="A27" t="s">
        <v>401</v>
      </c>
    </row>
    <row r="28" spans="1:1" x14ac:dyDescent="0.25">
      <c r="A28" t="s">
        <v>402</v>
      </c>
    </row>
    <row r="29" spans="1:1" x14ac:dyDescent="0.25">
      <c r="A29" t="s">
        <v>403</v>
      </c>
    </row>
    <row r="30" spans="1:1" x14ac:dyDescent="0.25">
      <c r="A30" t="s">
        <v>404</v>
      </c>
    </row>
    <row r="31" spans="1:1" x14ac:dyDescent="0.25">
      <c r="A31" t="s">
        <v>405</v>
      </c>
    </row>
    <row r="32" spans="1:1" x14ac:dyDescent="0.25">
      <c r="A32" t="s">
        <v>406</v>
      </c>
    </row>
    <row r="34" spans="1:1" x14ac:dyDescent="0.25">
      <c r="A34" s="152" t="s">
        <v>407</v>
      </c>
    </row>
    <row r="35" spans="1:1" x14ac:dyDescent="0.25">
      <c r="A35" t="s">
        <v>408</v>
      </c>
    </row>
    <row r="36" spans="1:1" x14ac:dyDescent="0.25">
      <c r="A36" t="s">
        <v>392</v>
      </c>
    </row>
  </sheetData>
  <hyperlinks>
    <hyperlink ref="A5" r:id="rId1" xr:uid="{93C63982-D596-471C-8559-7DE1C3F54F37}"/>
    <hyperlink ref="A9" r:id="rId2" xr:uid="{41376E04-1D5D-4EB4-ABE9-AE7773326868}"/>
    <hyperlink ref="A3" r:id="rId3" xr:uid="{8C08E833-F7A3-4882-85D5-B38B7831514D}"/>
    <hyperlink ref="A2" location="Summary!A1" display="Summary" xr:uid="{F4957408-964C-4C31-8D08-BF6267C00923}"/>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CFC0-B6A7-45B2-ADCE-18B0BEC2423F}">
  <sheetPr codeName="Sheet7"/>
  <dimension ref="A1:T81"/>
  <sheetViews>
    <sheetView zoomScale="150" zoomScaleNormal="150" workbookViewId="0">
      <pane xSplit="2" ySplit="4" topLeftCell="C5" activePane="bottomRight" state="frozen"/>
      <selection pane="topRight" activeCell="B1" sqref="B1"/>
      <selection pane="bottomLeft" activeCell="A5" sqref="A5"/>
      <selection pane="bottomRight" activeCell="B2" sqref="B2:S2"/>
    </sheetView>
  </sheetViews>
  <sheetFormatPr defaultRowHeight="15" x14ac:dyDescent="0.25"/>
  <cols>
    <col min="1" max="1" width="1.5703125" customWidth="1"/>
    <col min="2" max="3" width="50.28515625" customWidth="1"/>
    <col min="4" max="4" width="6.42578125" customWidth="1"/>
    <col min="5" max="6" width="8.140625" customWidth="1"/>
    <col min="7" max="7" width="11.7109375" customWidth="1"/>
    <col min="8" max="8" width="14" customWidth="1"/>
    <col min="9" max="9" width="15.140625" customWidth="1"/>
    <col min="10" max="10" width="12.85546875" customWidth="1"/>
    <col min="11" max="11" width="11.140625" customWidth="1"/>
    <col min="12" max="12" width="62.42578125" customWidth="1"/>
    <col min="13" max="13" width="50.7109375" customWidth="1"/>
    <col min="14" max="14" width="26.5703125" customWidth="1"/>
    <col min="15" max="15" width="1.140625" customWidth="1"/>
    <col min="16" max="16" width="29.28515625" customWidth="1"/>
    <col min="17" max="17" width="1.28515625" customWidth="1"/>
    <col min="18" max="18" width="36" customWidth="1"/>
    <col min="19" max="19" width="1.140625" customWidth="1"/>
    <col min="20" max="20" width="37.42578125" customWidth="1"/>
    <col min="21" max="21" width="32" customWidth="1"/>
    <col min="22" max="22" width="19" customWidth="1"/>
  </cols>
  <sheetData>
    <row r="1" spans="1:20" ht="31.5" customHeight="1" x14ac:dyDescent="0.25">
      <c r="B1" s="246" t="s">
        <v>16</v>
      </c>
      <c r="C1" s="246"/>
      <c r="D1" s="246"/>
      <c r="E1" s="246"/>
      <c r="F1" s="246"/>
      <c r="G1" s="246"/>
      <c r="H1" s="246"/>
      <c r="I1" s="246"/>
      <c r="J1" s="246"/>
      <c r="K1" s="246"/>
      <c r="L1" s="247"/>
      <c r="M1" s="247"/>
      <c r="N1" s="247"/>
      <c r="O1" s="247"/>
      <c r="P1" s="247"/>
      <c r="Q1" s="247"/>
      <c r="R1" s="247"/>
      <c r="S1" s="247"/>
    </row>
    <row r="2" spans="1:20" ht="12" customHeight="1" x14ac:dyDescent="0.25">
      <c r="B2" s="249" t="s">
        <v>19</v>
      </c>
      <c r="C2" s="249"/>
      <c r="D2" s="249"/>
      <c r="E2" s="249"/>
      <c r="F2" s="249"/>
      <c r="G2" s="249"/>
      <c r="H2" s="249"/>
      <c r="I2" s="249"/>
      <c r="J2" s="249"/>
      <c r="K2" s="249"/>
      <c r="L2" s="250"/>
      <c r="M2" s="250"/>
      <c r="N2" s="250"/>
      <c r="O2" s="250"/>
      <c r="P2" s="250"/>
      <c r="Q2" s="250"/>
      <c r="R2" s="250"/>
      <c r="S2" s="250"/>
    </row>
    <row r="3" spans="1:20" ht="23.25" customHeight="1" x14ac:dyDescent="0.25">
      <c r="B3" s="254" t="s">
        <v>409</v>
      </c>
      <c r="C3" s="254"/>
      <c r="D3" s="254"/>
      <c r="E3" s="254"/>
      <c r="F3" s="254"/>
      <c r="G3" s="254"/>
      <c r="H3" s="254"/>
      <c r="I3" s="254"/>
      <c r="J3" s="254"/>
      <c r="K3" s="254"/>
      <c r="L3" s="255"/>
      <c r="M3" s="255"/>
      <c r="N3" s="255"/>
      <c r="O3" s="255"/>
      <c r="P3" s="255"/>
      <c r="Q3" s="255"/>
      <c r="R3" s="255"/>
      <c r="S3" s="255"/>
    </row>
    <row r="4" spans="1:20" ht="24.75" customHeight="1" x14ac:dyDescent="0.25">
      <c r="B4" s="130" t="s">
        <v>335</v>
      </c>
      <c r="C4" s="130" t="s">
        <v>485</v>
      </c>
      <c r="D4" s="130"/>
      <c r="E4" s="158" t="s">
        <v>476</v>
      </c>
      <c r="F4" s="158" t="s">
        <v>478</v>
      </c>
      <c r="G4" s="130" t="s">
        <v>339</v>
      </c>
      <c r="H4" s="130" t="s">
        <v>336</v>
      </c>
      <c r="I4" s="130" t="s">
        <v>338</v>
      </c>
      <c r="J4" s="130" t="s">
        <v>337</v>
      </c>
      <c r="K4" s="158" t="s">
        <v>436</v>
      </c>
      <c r="L4" s="130" t="s">
        <v>334</v>
      </c>
      <c r="M4" s="130" t="s">
        <v>333</v>
      </c>
      <c r="N4" s="130"/>
      <c r="O4" s="130"/>
      <c r="P4" s="130"/>
      <c r="Q4" s="130"/>
      <c r="R4" s="130"/>
      <c r="T4" s="123"/>
    </row>
    <row r="5" spans="1:20" ht="15" customHeight="1" x14ac:dyDescent="0.25">
      <c r="A5" s="16"/>
      <c r="B5" s="182" t="s">
        <v>381</v>
      </c>
      <c r="C5" s="184"/>
      <c r="D5" s="122"/>
      <c r="E5" s="179"/>
      <c r="F5" s="179"/>
      <c r="G5" s="116"/>
      <c r="H5" s="116"/>
      <c r="I5" s="116"/>
      <c r="J5" s="116"/>
      <c r="K5" s="129"/>
      <c r="M5" s="131"/>
      <c r="N5" s="51"/>
      <c r="O5" s="50"/>
      <c r="P5" s="51"/>
      <c r="Q5" s="50"/>
      <c r="R5" s="51"/>
      <c r="S5" s="53"/>
      <c r="T5" s="55"/>
    </row>
    <row r="6" spans="1:20" ht="51" customHeight="1" x14ac:dyDescent="0.25">
      <c r="A6" s="16"/>
      <c r="B6" s="172" t="s">
        <v>490</v>
      </c>
      <c r="C6" s="185" t="s">
        <v>340</v>
      </c>
      <c r="D6" s="129" t="s">
        <v>380</v>
      </c>
      <c r="E6" s="181">
        <v>8000</v>
      </c>
      <c r="F6" s="180" t="s">
        <v>296</v>
      </c>
      <c r="G6" s="27"/>
      <c r="H6" s="27"/>
      <c r="I6" s="27"/>
      <c r="J6" s="27"/>
      <c r="K6" s="129"/>
      <c r="L6" s="178" t="s">
        <v>382</v>
      </c>
      <c r="M6" s="131" t="s">
        <v>332</v>
      </c>
      <c r="N6" s="51"/>
      <c r="O6" s="50"/>
      <c r="P6" s="51"/>
      <c r="Q6" s="50"/>
      <c r="R6" s="51"/>
      <c r="S6" s="50"/>
      <c r="T6" s="55"/>
    </row>
    <row r="7" spans="1:20" ht="25.5" customHeight="1" x14ac:dyDescent="0.25">
      <c r="A7" s="16"/>
      <c r="B7" s="176" t="s">
        <v>492</v>
      </c>
      <c r="C7" s="185" t="s">
        <v>491</v>
      </c>
      <c r="D7" s="129" t="s">
        <v>380</v>
      </c>
      <c r="E7" s="183" t="s">
        <v>493</v>
      </c>
      <c r="F7" s="180" t="s">
        <v>296</v>
      </c>
      <c r="G7" s="27"/>
      <c r="H7" s="27"/>
      <c r="I7" s="27"/>
      <c r="J7" s="27"/>
      <c r="K7" s="129"/>
      <c r="L7" s="178" t="s">
        <v>352</v>
      </c>
      <c r="M7" s="131" t="s">
        <v>332</v>
      </c>
      <c r="N7" s="51"/>
      <c r="O7" s="50"/>
      <c r="P7" s="124"/>
      <c r="Q7" s="50"/>
      <c r="R7" s="51"/>
      <c r="S7" s="53"/>
      <c r="T7" s="55"/>
    </row>
    <row r="8" spans="1:20" ht="25.5" customHeight="1" x14ac:dyDescent="0.25">
      <c r="A8" s="16"/>
      <c r="B8" s="176" t="s">
        <v>507</v>
      </c>
      <c r="C8" s="185" t="s">
        <v>508</v>
      </c>
      <c r="D8" s="129" t="s">
        <v>380</v>
      </c>
      <c r="E8" s="183" t="s">
        <v>509</v>
      </c>
      <c r="F8" s="180" t="s">
        <v>296</v>
      </c>
      <c r="G8" s="27"/>
      <c r="H8" s="27"/>
      <c r="I8" s="27"/>
      <c r="J8" s="27"/>
      <c r="K8" s="129"/>
      <c r="L8" s="178" t="s">
        <v>510</v>
      </c>
      <c r="M8" s="154"/>
      <c r="N8" s="51"/>
      <c r="O8" s="50"/>
      <c r="P8" s="124"/>
      <c r="Q8" s="50"/>
      <c r="R8" s="51"/>
      <c r="S8" s="53"/>
      <c r="T8" s="55"/>
    </row>
    <row r="9" spans="1:20" ht="12.75" customHeight="1" x14ac:dyDescent="0.25">
      <c r="A9" s="16"/>
      <c r="B9" s="176" t="s">
        <v>479</v>
      </c>
      <c r="C9" s="185" t="s">
        <v>495</v>
      </c>
      <c r="D9" s="129" t="s">
        <v>380</v>
      </c>
      <c r="E9" s="188" t="s">
        <v>494</v>
      </c>
      <c r="F9" s="129" t="s">
        <v>477</v>
      </c>
      <c r="H9" s="27"/>
      <c r="I9" s="27"/>
      <c r="J9" s="27"/>
      <c r="K9" s="129"/>
      <c r="L9" s="178" t="s">
        <v>467</v>
      </c>
      <c r="M9" s="131"/>
      <c r="N9" s="51"/>
      <c r="O9" s="50"/>
      <c r="P9" s="124"/>
      <c r="Q9" s="50"/>
      <c r="R9" s="51"/>
      <c r="S9" s="53"/>
      <c r="T9" s="55"/>
    </row>
    <row r="10" spans="1:20" ht="12.75" customHeight="1" x14ac:dyDescent="0.25">
      <c r="A10" s="16"/>
      <c r="B10" s="176" t="s">
        <v>481</v>
      </c>
      <c r="C10" s="185" t="s">
        <v>489</v>
      </c>
      <c r="D10" s="129" t="s">
        <v>380</v>
      </c>
      <c r="E10" s="181">
        <v>4000</v>
      </c>
      <c r="F10" s="129" t="s">
        <v>296</v>
      </c>
      <c r="H10" s="27"/>
      <c r="I10" s="27"/>
      <c r="J10" s="27"/>
      <c r="K10" s="129"/>
      <c r="L10" s="178" t="s">
        <v>468</v>
      </c>
      <c r="M10" s="131"/>
      <c r="N10" s="51"/>
      <c r="O10" s="50"/>
      <c r="P10" s="124"/>
      <c r="Q10" s="50"/>
      <c r="R10" s="51"/>
      <c r="S10" s="53"/>
      <c r="T10" s="55"/>
    </row>
    <row r="11" spans="1:20" ht="12.75" customHeight="1" x14ac:dyDescent="0.25">
      <c r="A11" s="16"/>
      <c r="B11" s="176" t="s">
        <v>480</v>
      </c>
      <c r="C11" s="185" t="s">
        <v>487</v>
      </c>
      <c r="D11" s="129" t="s">
        <v>380</v>
      </c>
      <c r="E11" s="180">
        <v>721</v>
      </c>
      <c r="F11" s="180" t="s">
        <v>477</v>
      </c>
      <c r="H11" s="27"/>
      <c r="I11" s="27"/>
      <c r="J11" s="27"/>
      <c r="K11" s="129"/>
      <c r="L11" s="178" t="s">
        <v>469</v>
      </c>
      <c r="M11" s="131"/>
      <c r="N11" s="51"/>
      <c r="O11" s="50"/>
      <c r="P11" s="124"/>
      <c r="Q11" s="50"/>
      <c r="R11" s="51"/>
      <c r="S11" s="53"/>
      <c r="T11" s="55"/>
    </row>
    <row r="12" spans="1:20" ht="12.75" customHeight="1" x14ac:dyDescent="0.25">
      <c r="A12" s="16"/>
      <c r="B12" s="176" t="s">
        <v>484</v>
      </c>
      <c r="C12" s="185" t="s">
        <v>486</v>
      </c>
      <c r="D12" s="129" t="s">
        <v>380</v>
      </c>
      <c r="E12" s="183" t="s">
        <v>483</v>
      </c>
      <c r="F12" s="180" t="s">
        <v>296</v>
      </c>
      <c r="G12" s="27"/>
      <c r="H12" s="27"/>
      <c r="I12" s="27"/>
      <c r="J12" s="27"/>
      <c r="K12" s="129"/>
      <c r="L12" s="178" t="s">
        <v>470</v>
      </c>
      <c r="M12" s="131"/>
      <c r="N12" s="51"/>
      <c r="O12" s="50"/>
      <c r="P12" s="124"/>
      <c r="Q12" s="50"/>
      <c r="R12" s="51"/>
      <c r="S12" s="53"/>
      <c r="T12" s="55"/>
    </row>
    <row r="13" spans="1:20" ht="13.5" customHeight="1" x14ac:dyDescent="0.25">
      <c r="A13" s="16"/>
      <c r="B13" s="176" t="s">
        <v>496</v>
      </c>
      <c r="C13" s="185" t="s">
        <v>497</v>
      </c>
      <c r="D13" s="129" t="s">
        <v>380</v>
      </c>
      <c r="E13" s="189" t="s">
        <v>33</v>
      </c>
      <c r="F13" s="180" t="s">
        <v>296</v>
      </c>
      <c r="G13" s="27"/>
      <c r="H13" s="27"/>
      <c r="I13" s="27"/>
      <c r="J13" s="27"/>
      <c r="K13" s="129"/>
      <c r="L13" s="178" t="s">
        <v>471</v>
      </c>
      <c r="M13" s="131"/>
      <c r="N13" s="50"/>
      <c r="O13" s="50"/>
      <c r="P13" s="124"/>
      <c r="Q13" s="50"/>
      <c r="R13" s="51"/>
      <c r="S13" s="53"/>
      <c r="T13" s="53"/>
    </row>
    <row r="14" spans="1:20" ht="13.5" customHeight="1" x14ac:dyDescent="0.25">
      <c r="A14" s="16"/>
      <c r="B14" s="176" t="s">
        <v>472</v>
      </c>
      <c r="C14" s="185" t="s">
        <v>488</v>
      </c>
      <c r="D14" s="129" t="s">
        <v>380</v>
      </c>
      <c r="E14" s="183" t="s">
        <v>493</v>
      </c>
      <c r="F14" s="180" t="s">
        <v>296</v>
      </c>
      <c r="G14" s="27"/>
      <c r="H14" s="27"/>
      <c r="I14" s="27"/>
      <c r="J14" s="27"/>
      <c r="K14" s="129"/>
      <c r="L14" s="178" t="s">
        <v>473</v>
      </c>
      <c r="M14" s="131"/>
      <c r="N14" s="50"/>
      <c r="O14" s="50"/>
      <c r="P14" s="124"/>
      <c r="Q14" s="50"/>
      <c r="R14" s="51"/>
      <c r="S14" s="53"/>
      <c r="T14" s="53"/>
    </row>
    <row r="15" spans="1:20" ht="13.5" customHeight="1" x14ac:dyDescent="0.25">
      <c r="A15" s="16"/>
      <c r="B15" s="176" t="s">
        <v>474</v>
      </c>
      <c r="C15" s="185" t="s">
        <v>498</v>
      </c>
      <c r="D15" s="129" t="s">
        <v>380</v>
      </c>
      <c r="E15" s="183" t="s">
        <v>499</v>
      </c>
      <c r="F15" s="180" t="s">
        <v>477</v>
      </c>
      <c r="G15" s="27"/>
      <c r="H15" s="27"/>
      <c r="I15" s="27"/>
      <c r="J15" s="27"/>
      <c r="K15" s="129"/>
      <c r="L15" s="178" t="s">
        <v>475</v>
      </c>
      <c r="M15" s="131"/>
      <c r="N15" s="50"/>
      <c r="O15" s="50"/>
      <c r="P15" s="124"/>
      <c r="Q15" s="50"/>
      <c r="R15" s="51"/>
      <c r="S15" s="53"/>
      <c r="T15" s="53"/>
    </row>
    <row r="16" spans="1:20" ht="13.5" customHeight="1" x14ac:dyDescent="0.25">
      <c r="A16" s="16"/>
      <c r="B16" s="176"/>
      <c r="C16" s="187"/>
      <c r="D16" s="129"/>
      <c r="E16" s="183"/>
      <c r="F16" s="180"/>
      <c r="G16" s="27"/>
      <c r="H16" s="27"/>
      <c r="I16" s="27"/>
      <c r="J16" s="27"/>
      <c r="K16" s="129"/>
      <c r="L16" s="178"/>
      <c r="M16" s="131"/>
      <c r="N16" s="50"/>
      <c r="O16" s="50"/>
      <c r="P16" s="124"/>
      <c r="Q16" s="50"/>
      <c r="R16" s="51"/>
      <c r="S16" s="53"/>
      <c r="T16" s="53"/>
    </row>
    <row r="17" spans="1:20" ht="13.5" customHeight="1" x14ac:dyDescent="0.25">
      <c r="A17" s="16"/>
      <c r="B17" s="182" t="s">
        <v>511</v>
      </c>
      <c r="C17" s="182"/>
      <c r="D17" s="129"/>
      <c r="E17" s="180"/>
      <c r="F17" s="180"/>
      <c r="G17" s="27"/>
      <c r="H17" s="27"/>
      <c r="I17" s="27"/>
      <c r="J17" s="27"/>
      <c r="K17" s="129"/>
      <c r="L17" s="178"/>
      <c r="M17" s="196"/>
      <c r="N17" s="50"/>
      <c r="O17" s="50"/>
      <c r="P17" s="124"/>
      <c r="Q17" s="50"/>
      <c r="R17" s="51"/>
      <c r="S17" s="53"/>
      <c r="T17" s="53"/>
    </row>
    <row r="18" spans="1:20" ht="13.5" customHeight="1" x14ac:dyDescent="0.25">
      <c r="A18" s="16"/>
      <c r="B18" s="176" t="s">
        <v>379</v>
      </c>
      <c r="C18" s="149"/>
      <c r="D18" s="129" t="s">
        <v>373</v>
      </c>
      <c r="E18" s="180"/>
      <c r="F18" s="180"/>
      <c r="G18" s="27"/>
      <c r="H18" s="27"/>
      <c r="I18" s="27"/>
      <c r="J18" s="27"/>
      <c r="K18" s="129"/>
      <c r="L18" s="178"/>
      <c r="M18" s="196"/>
      <c r="N18" s="50"/>
      <c r="O18" s="50"/>
      <c r="P18" s="124"/>
      <c r="Q18" s="50"/>
      <c r="R18" s="51"/>
      <c r="S18" s="53"/>
      <c r="T18" s="53"/>
    </row>
    <row r="19" spans="1:20" ht="13.5" customHeight="1" x14ac:dyDescent="0.25">
      <c r="A19" s="16"/>
      <c r="B19" s="176" t="s">
        <v>331</v>
      </c>
      <c r="C19" s="149"/>
      <c r="D19" s="137" t="s">
        <v>373</v>
      </c>
      <c r="E19" s="180"/>
      <c r="F19" s="180"/>
      <c r="G19" s="27"/>
      <c r="H19" s="27"/>
      <c r="I19" s="27"/>
      <c r="J19" s="27"/>
      <c r="K19" s="129"/>
      <c r="L19" s="178"/>
      <c r="M19" s="196"/>
      <c r="N19" s="50"/>
      <c r="O19" s="50"/>
      <c r="P19" s="124"/>
      <c r="Q19" s="50"/>
      <c r="R19" s="51"/>
      <c r="S19" s="53"/>
      <c r="T19" s="53"/>
    </row>
    <row r="20" spans="1:20" ht="13.5" customHeight="1" x14ac:dyDescent="0.25">
      <c r="A20" s="53"/>
      <c r="B20" s="176"/>
      <c r="C20" s="187"/>
      <c r="D20" s="129"/>
      <c r="E20" s="183"/>
      <c r="F20" s="180"/>
      <c r="G20" s="27"/>
      <c r="H20" s="27"/>
      <c r="I20" s="27"/>
      <c r="J20" s="27"/>
      <c r="K20" s="129"/>
      <c r="L20" s="178"/>
      <c r="M20" s="196"/>
      <c r="N20" s="50"/>
      <c r="O20" s="50"/>
      <c r="P20" s="124"/>
      <c r="Q20" s="50"/>
      <c r="R20" s="51"/>
      <c r="S20" s="53"/>
      <c r="T20" s="53"/>
    </row>
    <row r="21" spans="1:20" ht="13.5" customHeight="1" x14ac:dyDescent="0.25">
      <c r="A21" s="76"/>
      <c r="B21" s="191" t="s">
        <v>505</v>
      </c>
      <c r="C21" s="187"/>
      <c r="D21" s="129"/>
      <c r="E21" s="183"/>
      <c r="F21" s="180"/>
      <c r="G21" s="27"/>
      <c r="H21" s="27"/>
      <c r="I21" s="27"/>
      <c r="J21" s="27"/>
      <c r="K21" s="129"/>
      <c r="L21" s="178"/>
      <c r="M21" s="131"/>
      <c r="N21" s="50"/>
      <c r="O21" s="50"/>
      <c r="P21" s="124"/>
      <c r="Q21" s="50"/>
      <c r="R21" s="51"/>
      <c r="S21" s="53"/>
      <c r="T21" s="53"/>
    </row>
    <row r="22" spans="1:20" ht="13.5" customHeight="1" x14ac:dyDescent="0.25">
      <c r="A22" s="76"/>
      <c r="B22" s="176" t="s">
        <v>502</v>
      </c>
      <c r="C22" s="187"/>
      <c r="D22" s="129"/>
      <c r="E22" s="180"/>
      <c r="F22" s="180"/>
      <c r="G22" s="27"/>
      <c r="H22" s="27"/>
      <c r="I22" s="27"/>
      <c r="J22" s="27"/>
      <c r="K22" s="129"/>
      <c r="L22" s="178"/>
      <c r="M22" s="131"/>
      <c r="N22" s="50"/>
      <c r="O22" s="50"/>
      <c r="P22" s="124"/>
      <c r="Q22" s="50"/>
      <c r="R22" s="51"/>
      <c r="S22" s="53"/>
      <c r="T22" s="53"/>
    </row>
    <row r="23" spans="1:20" ht="13.5" customHeight="1" x14ac:dyDescent="0.25">
      <c r="A23" s="76"/>
      <c r="B23" s="176" t="s">
        <v>501</v>
      </c>
      <c r="C23" s="187"/>
      <c r="D23" s="129"/>
      <c r="E23" s="180"/>
      <c r="F23" s="180"/>
      <c r="G23" s="27"/>
      <c r="H23" s="27"/>
      <c r="I23" s="27"/>
      <c r="J23" s="27"/>
      <c r="K23" s="129"/>
      <c r="L23" s="178"/>
      <c r="M23" s="131"/>
      <c r="N23" s="50"/>
      <c r="O23" s="50"/>
      <c r="P23" s="124"/>
      <c r="Q23" s="50"/>
      <c r="R23" s="51"/>
      <c r="S23" s="53"/>
      <c r="T23" s="53"/>
    </row>
    <row r="24" spans="1:20" ht="13.5" customHeight="1" x14ac:dyDescent="0.25">
      <c r="A24" s="76"/>
      <c r="B24" s="176" t="s">
        <v>500</v>
      </c>
      <c r="C24" s="187"/>
      <c r="D24" s="129"/>
      <c r="E24" s="180"/>
      <c r="F24" s="180"/>
      <c r="G24" s="27"/>
      <c r="H24" s="27"/>
      <c r="I24" s="27"/>
      <c r="J24" s="27"/>
      <c r="K24" s="129"/>
      <c r="L24" s="178"/>
      <c r="M24" s="131"/>
      <c r="N24" s="50"/>
      <c r="O24" s="50"/>
      <c r="P24" s="124"/>
      <c r="Q24" s="50"/>
      <c r="R24" s="51"/>
      <c r="S24" s="53"/>
      <c r="T24" s="53"/>
    </row>
    <row r="25" spans="1:20" ht="13.5" customHeight="1" x14ac:dyDescent="0.25">
      <c r="A25" s="76"/>
      <c r="B25" s="176" t="s">
        <v>503</v>
      </c>
      <c r="C25" s="187"/>
      <c r="D25" s="129"/>
      <c r="E25" s="180"/>
      <c r="F25" s="180"/>
      <c r="G25" s="27"/>
      <c r="H25" s="27"/>
      <c r="I25" s="27"/>
      <c r="J25" s="27"/>
      <c r="K25" s="129"/>
      <c r="L25" s="178"/>
      <c r="M25" s="131"/>
      <c r="N25" s="50"/>
      <c r="O25" s="50"/>
      <c r="P25" s="124"/>
      <c r="Q25" s="50"/>
      <c r="R25" s="51"/>
      <c r="S25" s="53"/>
      <c r="T25" s="53"/>
    </row>
    <row r="26" spans="1:20" ht="13.5" customHeight="1" x14ac:dyDescent="0.25">
      <c r="A26" s="76"/>
      <c r="B26" s="190" t="s">
        <v>504</v>
      </c>
      <c r="C26" s="187"/>
      <c r="D26" s="129"/>
      <c r="E26" s="180"/>
      <c r="F26" s="180"/>
      <c r="G26" s="27"/>
      <c r="H26" s="27"/>
      <c r="I26" s="27"/>
      <c r="J26" s="27"/>
      <c r="K26" s="129"/>
      <c r="L26" s="178"/>
      <c r="M26" s="131"/>
      <c r="N26" s="50"/>
      <c r="O26" s="50"/>
      <c r="P26" s="124"/>
      <c r="Q26" s="50"/>
      <c r="R26" s="51"/>
      <c r="S26" s="53"/>
      <c r="T26" s="53"/>
    </row>
    <row r="27" spans="1:20" ht="13.5" customHeight="1" x14ac:dyDescent="0.25">
      <c r="A27" s="76"/>
      <c r="B27" s="176" t="s">
        <v>506</v>
      </c>
      <c r="C27" s="187"/>
      <c r="D27" s="129"/>
      <c r="E27" s="180"/>
      <c r="F27" s="180"/>
      <c r="G27" s="27"/>
      <c r="H27" s="27"/>
      <c r="I27" s="27"/>
      <c r="J27" s="27"/>
      <c r="K27" s="129"/>
      <c r="L27" s="178"/>
      <c r="M27" s="131"/>
      <c r="N27" s="50"/>
      <c r="O27" s="50"/>
      <c r="P27" s="124"/>
      <c r="Q27" s="50"/>
      <c r="R27" s="51"/>
      <c r="S27" s="53"/>
      <c r="T27" s="53"/>
    </row>
    <row r="28" spans="1:20" ht="13.5" customHeight="1" x14ac:dyDescent="0.25">
      <c r="B28" s="151"/>
      <c r="C28" s="186"/>
      <c r="D28" s="129"/>
      <c r="E28" s="180"/>
      <c r="F28" s="180"/>
      <c r="G28" s="27"/>
      <c r="H28" s="27"/>
      <c r="I28" s="27"/>
      <c r="J28" s="27"/>
      <c r="K28" s="129"/>
      <c r="L28" s="178"/>
      <c r="M28" s="196"/>
      <c r="N28" s="50"/>
      <c r="O28" s="50"/>
      <c r="P28" s="124"/>
      <c r="Q28" s="50"/>
      <c r="R28" s="51"/>
      <c r="S28" s="53"/>
      <c r="T28" s="53"/>
    </row>
    <row r="29" spans="1:20" ht="13.5" customHeight="1" x14ac:dyDescent="0.25">
      <c r="A29" s="76"/>
      <c r="B29" s="182" t="s">
        <v>512</v>
      </c>
      <c r="C29" s="182"/>
      <c r="D29" s="116"/>
      <c r="E29" s="116"/>
      <c r="F29" s="116"/>
      <c r="G29" s="116"/>
      <c r="H29" s="116"/>
      <c r="I29" s="116"/>
      <c r="J29" s="116"/>
      <c r="K29" s="129"/>
      <c r="L29" s="178" t="s">
        <v>33</v>
      </c>
      <c r="M29" s="131"/>
      <c r="N29" s="55"/>
      <c r="O29" s="50"/>
      <c r="P29" s="51"/>
      <c r="Q29" s="50"/>
      <c r="R29" s="51"/>
      <c r="S29" s="50"/>
      <c r="T29" s="55"/>
    </row>
    <row r="30" spans="1:20" ht="13.5" customHeight="1" x14ac:dyDescent="0.25">
      <c r="A30" s="76"/>
      <c r="B30" s="161" t="s">
        <v>327</v>
      </c>
      <c r="C30" s="157"/>
      <c r="D30" s="137" t="s">
        <v>373</v>
      </c>
      <c r="E30" s="137"/>
      <c r="F30" s="137"/>
      <c r="G30" s="54"/>
      <c r="H30" s="54"/>
      <c r="I30" s="54"/>
      <c r="J30" s="54"/>
      <c r="K30" s="129" t="s">
        <v>438</v>
      </c>
      <c r="L30" s="135" t="s">
        <v>351</v>
      </c>
      <c r="M30" s="131"/>
      <c r="N30" s="50"/>
      <c r="O30" s="50"/>
      <c r="P30" s="53"/>
      <c r="Q30" s="53"/>
      <c r="R30" s="51"/>
      <c r="S30" s="50"/>
      <c r="T30" s="53"/>
    </row>
    <row r="31" spans="1:20" ht="13.5" customHeight="1" x14ac:dyDescent="0.25">
      <c r="A31" s="76"/>
      <c r="B31" s="161" t="s">
        <v>354</v>
      </c>
      <c r="C31" s="157"/>
      <c r="D31" s="137" t="s">
        <v>373</v>
      </c>
      <c r="E31" s="137"/>
      <c r="F31" s="137"/>
      <c r="G31" s="54"/>
      <c r="H31" s="54"/>
      <c r="I31" s="54"/>
      <c r="J31" s="54"/>
      <c r="K31" s="129" t="s">
        <v>438</v>
      </c>
      <c r="L31" s="135" t="s">
        <v>355</v>
      </c>
      <c r="M31" s="131"/>
      <c r="N31" s="50"/>
      <c r="O31" s="50"/>
      <c r="P31" s="53"/>
      <c r="Q31" s="53"/>
      <c r="R31" s="51"/>
      <c r="S31" s="50"/>
      <c r="T31" s="53"/>
    </row>
    <row r="32" spans="1:20" ht="14.25" customHeight="1" x14ac:dyDescent="0.25">
      <c r="A32" s="76"/>
      <c r="B32" s="161" t="s">
        <v>322</v>
      </c>
      <c r="C32" s="157"/>
      <c r="D32" s="137" t="s">
        <v>373</v>
      </c>
      <c r="E32" s="137"/>
      <c r="F32" s="137"/>
      <c r="G32" s="54"/>
      <c r="H32" s="54"/>
      <c r="I32" s="54"/>
      <c r="J32" s="54"/>
      <c r="K32" s="129" t="s">
        <v>438</v>
      </c>
      <c r="L32" s="134" t="s">
        <v>341</v>
      </c>
      <c r="M32" s="131" t="s">
        <v>374</v>
      </c>
      <c r="N32" s="50"/>
      <c r="O32" s="50"/>
      <c r="P32" s="53"/>
      <c r="Q32" s="53"/>
      <c r="R32" s="51"/>
      <c r="S32" s="50"/>
      <c r="T32" s="53"/>
    </row>
    <row r="33" spans="1:20" ht="12.75" customHeight="1" x14ac:dyDescent="0.25">
      <c r="A33" s="76"/>
      <c r="B33" s="161" t="s">
        <v>323</v>
      </c>
      <c r="C33" s="157"/>
      <c r="D33" s="137" t="s">
        <v>373</v>
      </c>
      <c r="E33" s="137"/>
      <c r="F33" s="137"/>
      <c r="G33" s="54"/>
      <c r="H33" s="54"/>
      <c r="I33" s="54"/>
      <c r="J33" s="54"/>
      <c r="K33" s="129" t="s">
        <v>438</v>
      </c>
      <c r="L33" s="136" t="s">
        <v>348</v>
      </c>
      <c r="M33" s="131" t="s">
        <v>343</v>
      </c>
      <c r="N33" s="125"/>
      <c r="O33" s="50"/>
      <c r="P33" s="53"/>
      <c r="Q33" s="50"/>
      <c r="R33" s="51"/>
      <c r="S33" s="50"/>
      <c r="T33" s="53"/>
    </row>
    <row r="34" spans="1:20" ht="12.75" customHeight="1" x14ac:dyDescent="0.25">
      <c r="A34" s="76"/>
      <c r="B34" s="172" t="s">
        <v>324</v>
      </c>
      <c r="C34" s="150"/>
      <c r="D34" s="137" t="s">
        <v>373</v>
      </c>
      <c r="E34" s="137"/>
      <c r="F34" s="137"/>
      <c r="G34" s="54"/>
      <c r="H34" s="54"/>
      <c r="I34" s="54"/>
      <c r="J34" s="54"/>
      <c r="K34" s="129" t="s">
        <v>438</v>
      </c>
      <c r="L34" s="135" t="s">
        <v>342</v>
      </c>
      <c r="M34" s="131"/>
      <c r="N34" s="126"/>
      <c r="O34" s="50"/>
      <c r="P34" s="127"/>
      <c r="Q34" s="50"/>
      <c r="R34" s="128"/>
      <c r="S34" s="50"/>
      <c r="T34" s="53"/>
    </row>
    <row r="35" spans="1:20" ht="12.75" customHeight="1" x14ac:dyDescent="0.25">
      <c r="A35" s="76"/>
      <c r="B35" s="172" t="s">
        <v>325</v>
      </c>
      <c r="C35" s="150"/>
      <c r="D35" s="137" t="s">
        <v>373</v>
      </c>
      <c r="E35" s="137"/>
      <c r="F35" s="137"/>
      <c r="G35" s="54"/>
      <c r="H35" s="54"/>
      <c r="I35" s="54"/>
      <c r="J35" s="54"/>
      <c r="K35" s="129" t="s">
        <v>438</v>
      </c>
      <c r="L35" s="145" t="s">
        <v>349</v>
      </c>
      <c r="M35" s="131" t="s">
        <v>343</v>
      </c>
      <c r="N35" s="50"/>
      <c r="O35" s="50"/>
      <c r="P35" s="121"/>
      <c r="Q35" s="50"/>
      <c r="R35" s="128"/>
      <c r="S35" s="50"/>
      <c r="T35" s="53"/>
    </row>
    <row r="36" spans="1:20" ht="15" customHeight="1" x14ac:dyDescent="0.25">
      <c r="A36" s="76"/>
      <c r="B36" s="172" t="s">
        <v>330</v>
      </c>
      <c r="C36" s="150"/>
      <c r="D36" s="137" t="s">
        <v>373</v>
      </c>
      <c r="E36" s="137"/>
      <c r="F36" s="137"/>
      <c r="G36" s="54"/>
      <c r="H36" s="54"/>
      <c r="I36" s="54"/>
      <c r="J36" s="54"/>
      <c r="K36" s="129" t="s">
        <v>438</v>
      </c>
      <c r="L36" s="144" t="s">
        <v>346</v>
      </c>
      <c r="M36" s="133" t="s">
        <v>375</v>
      </c>
      <c r="N36" s="53"/>
      <c r="O36" s="53"/>
      <c r="P36" s="53"/>
      <c r="Q36" s="50"/>
      <c r="R36" s="128"/>
      <c r="S36" s="50"/>
      <c r="T36" s="53"/>
    </row>
    <row r="37" spans="1:20" ht="15" customHeight="1" x14ac:dyDescent="0.25">
      <c r="A37" s="76"/>
      <c r="B37" s="172" t="s">
        <v>329</v>
      </c>
      <c r="C37" s="150"/>
      <c r="D37" s="137" t="s">
        <v>373</v>
      </c>
      <c r="E37" s="137"/>
      <c r="F37" s="137"/>
      <c r="G37" s="54"/>
      <c r="H37" s="54"/>
      <c r="I37" s="54"/>
      <c r="J37" s="54"/>
      <c r="K37" s="129" t="s">
        <v>438</v>
      </c>
      <c r="L37" s="144" t="s">
        <v>346</v>
      </c>
      <c r="M37" s="133" t="s">
        <v>376</v>
      </c>
      <c r="N37" s="53"/>
      <c r="O37" s="53"/>
      <c r="P37" s="53"/>
      <c r="Q37" s="50"/>
      <c r="R37" s="128"/>
      <c r="S37" s="50"/>
      <c r="T37" s="53"/>
    </row>
    <row r="38" spans="1:20" ht="14.25" customHeight="1" x14ac:dyDescent="0.25">
      <c r="A38" s="76"/>
      <c r="B38" s="172" t="s">
        <v>328</v>
      </c>
      <c r="C38" s="150"/>
      <c r="D38" s="137" t="s">
        <v>373</v>
      </c>
      <c r="E38" s="137"/>
      <c r="F38" s="137"/>
      <c r="G38" s="54"/>
      <c r="H38" s="54"/>
      <c r="I38" s="54"/>
      <c r="J38" s="54"/>
      <c r="K38" s="129" t="s">
        <v>438</v>
      </c>
      <c r="L38" s="144" t="s">
        <v>347</v>
      </c>
      <c r="M38" s="133" t="s">
        <v>377</v>
      </c>
      <c r="Q38" s="50"/>
      <c r="R38" s="128"/>
      <c r="S38" s="50"/>
      <c r="T38" s="53"/>
    </row>
    <row r="39" spans="1:20" ht="12.75" customHeight="1" x14ac:dyDescent="0.25">
      <c r="B39" s="150"/>
      <c r="C39" s="150"/>
      <c r="D39" s="142"/>
      <c r="E39" s="142"/>
      <c r="F39" s="142"/>
      <c r="G39" s="54"/>
      <c r="H39" s="54"/>
      <c r="I39" s="54"/>
      <c r="J39" s="54"/>
      <c r="K39" s="160"/>
      <c r="L39" s="135"/>
      <c r="M39" s="131"/>
      <c r="N39" s="126"/>
      <c r="O39" s="50"/>
      <c r="P39" s="127"/>
      <c r="Q39" s="50"/>
      <c r="R39" s="128"/>
      <c r="S39" s="50"/>
      <c r="T39" s="53"/>
    </row>
    <row r="40" spans="1:20" ht="12.75" customHeight="1" x14ac:dyDescent="0.25">
      <c r="A40" s="76"/>
      <c r="B40" s="182" t="s">
        <v>318</v>
      </c>
      <c r="C40" s="182"/>
      <c r="D40" s="142"/>
      <c r="E40" s="142"/>
      <c r="F40" s="142"/>
      <c r="G40" s="54"/>
      <c r="H40" s="54"/>
      <c r="I40" s="54"/>
      <c r="J40" s="54"/>
      <c r="K40" s="162"/>
      <c r="L40" s="135"/>
      <c r="M40" s="131"/>
      <c r="N40" s="126"/>
      <c r="O40" s="50"/>
      <c r="P40" s="127"/>
      <c r="Q40" s="50"/>
      <c r="R40" s="128"/>
      <c r="S40" s="50"/>
      <c r="T40" s="53"/>
    </row>
    <row r="41" spans="1:20" ht="12.75" customHeight="1" x14ac:dyDescent="0.25">
      <c r="A41" s="76"/>
      <c r="B41" s="172" t="s">
        <v>319</v>
      </c>
      <c r="C41" s="140"/>
      <c r="D41" s="138" t="s">
        <v>8</v>
      </c>
      <c r="E41" s="138"/>
      <c r="F41" s="138"/>
      <c r="G41" s="54"/>
      <c r="H41" s="54"/>
      <c r="I41" s="54"/>
      <c r="J41" s="54"/>
      <c r="K41" s="159" t="s">
        <v>437</v>
      </c>
      <c r="L41" s="147" t="s">
        <v>358</v>
      </c>
      <c r="M41" s="131"/>
      <c r="N41" s="50"/>
      <c r="O41" s="50"/>
      <c r="P41" s="121"/>
      <c r="Q41" s="50"/>
      <c r="R41" s="128"/>
      <c r="S41" s="50"/>
      <c r="T41" s="53"/>
    </row>
    <row r="42" spans="1:20" ht="12.75" customHeight="1" x14ac:dyDescent="0.25">
      <c r="A42" s="76"/>
      <c r="B42" s="161" t="s">
        <v>321</v>
      </c>
      <c r="C42" s="141"/>
      <c r="D42" s="138" t="s">
        <v>8</v>
      </c>
      <c r="E42" s="138"/>
      <c r="F42" s="138"/>
      <c r="G42" s="54"/>
      <c r="H42" s="54"/>
      <c r="I42" s="54"/>
      <c r="J42" s="54"/>
      <c r="K42" s="159" t="s">
        <v>438</v>
      </c>
      <c r="L42" s="144" t="s">
        <v>344</v>
      </c>
      <c r="M42" s="131"/>
      <c r="N42" s="53"/>
      <c r="O42" s="50"/>
      <c r="P42" s="121"/>
      <c r="Q42" s="50"/>
      <c r="R42" s="128"/>
      <c r="S42" s="50"/>
      <c r="T42" s="53"/>
    </row>
    <row r="43" spans="1:20" ht="12.75" customHeight="1" x14ac:dyDescent="0.25">
      <c r="A43" s="76"/>
      <c r="B43" s="192" t="s">
        <v>460</v>
      </c>
      <c r="C43" s="148"/>
      <c r="D43" s="142"/>
      <c r="E43" s="142"/>
      <c r="F43" s="142"/>
      <c r="G43" s="54"/>
      <c r="H43" s="54"/>
      <c r="I43" s="54"/>
      <c r="J43" s="54"/>
      <c r="K43" s="174"/>
      <c r="L43" s="144" t="s">
        <v>459</v>
      </c>
      <c r="M43" s="131"/>
      <c r="N43" s="53"/>
      <c r="O43" s="50"/>
      <c r="P43" s="121"/>
      <c r="Q43" s="50"/>
      <c r="R43" s="128"/>
      <c r="S43" s="50"/>
      <c r="T43" s="53"/>
    </row>
    <row r="44" spans="1:20" ht="12.75" customHeight="1" x14ac:dyDescent="0.25">
      <c r="A44" s="76"/>
      <c r="B44" s="172" t="s">
        <v>447</v>
      </c>
      <c r="C44" s="140"/>
      <c r="D44" s="138" t="s">
        <v>8</v>
      </c>
      <c r="E44" s="138"/>
      <c r="F44" s="138"/>
      <c r="G44" s="54"/>
      <c r="H44" s="54"/>
      <c r="I44" s="54"/>
      <c r="J44" s="143" t="s">
        <v>357</v>
      </c>
      <c r="K44" s="132" t="s">
        <v>438</v>
      </c>
      <c r="L44" s="144" t="s">
        <v>356</v>
      </c>
      <c r="M44" s="131"/>
      <c r="N44" s="53"/>
      <c r="O44" s="53"/>
      <c r="P44" s="53"/>
      <c r="Q44" s="50"/>
      <c r="R44" s="128"/>
      <c r="S44" s="50"/>
      <c r="T44" s="53"/>
    </row>
    <row r="45" spans="1:20" ht="12.75" customHeight="1" x14ac:dyDescent="0.25">
      <c r="A45" s="76"/>
      <c r="B45" s="193" t="s">
        <v>464</v>
      </c>
      <c r="C45" s="173"/>
      <c r="D45" s="142"/>
      <c r="E45" s="142"/>
      <c r="F45" s="142"/>
      <c r="G45" s="54"/>
      <c r="H45" s="54"/>
      <c r="I45" s="54"/>
      <c r="J45" s="143"/>
      <c r="K45" s="175"/>
      <c r="L45" s="144" t="s">
        <v>461</v>
      </c>
      <c r="M45" s="131"/>
      <c r="N45" s="53"/>
      <c r="O45" s="53"/>
      <c r="P45" s="53"/>
      <c r="Q45" s="50"/>
      <c r="R45" s="128"/>
      <c r="S45" s="50"/>
      <c r="T45" s="53"/>
    </row>
    <row r="46" spans="1:20" ht="14.25" customHeight="1" x14ac:dyDescent="0.25">
      <c r="A46" s="76"/>
      <c r="B46" s="172" t="s">
        <v>361</v>
      </c>
      <c r="C46" s="140"/>
      <c r="D46" s="138" t="s">
        <v>8</v>
      </c>
      <c r="E46" s="138"/>
      <c r="F46" s="138"/>
      <c r="G46" s="54"/>
      <c r="H46" s="54"/>
      <c r="I46" s="54"/>
      <c r="J46" s="54"/>
      <c r="K46" s="159" t="s">
        <v>438</v>
      </c>
      <c r="L46" s="144" t="s">
        <v>360</v>
      </c>
      <c r="M46" s="131"/>
      <c r="N46" s="50"/>
      <c r="O46" s="50"/>
      <c r="P46" s="52"/>
      <c r="Q46" s="50"/>
      <c r="R46" s="128"/>
      <c r="S46" s="50"/>
      <c r="T46" s="53"/>
    </row>
    <row r="47" spans="1:20" ht="14.25" customHeight="1" x14ac:dyDescent="0.25">
      <c r="A47" s="76"/>
      <c r="B47" s="193" t="s">
        <v>463</v>
      </c>
      <c r="C47" s="173"/>
      <c r="D47" s="142"/>
      <c r="E47" s="142"/>
      <c r="F47" s="142"/>
      <c r="G47" s="54"/>
      <c r="H47" s="54"/>
      <c r="I47" s="54"/>
      <c r="J47" s="54"/>
      <c r="K47" s="174"/>
      <c r="L47" s="144" t="s">
        <v>462</v>
      </c>
      <c r="M47" s="131"/>
      <c r="N47" s="50"/>
      <c r="O47" s="50"/>
      <c r="P47" s="52"/>
      <c r="Q47" s="50"/>
      <c r="R47" s="128"/>
      <c r="S47" s="50"/>
      <c r="T47" s="53"/>
    </row>
    <row r="48" spans="1:20" ht="12.75" customHeight="1" x14ac:dyDescent="0.25">
      <c r="A48" s="76"/>
      <c r="B48" s="176" t="s">
        <v>362</v>
      </c>
      <c r="C48" s="169"/>
      <c r="D48" s="138" t="s">
        <v>8</v>
      </c>
      <c r="E48" s="138"/>
      <c r="F48" s="138"/>
      <c r="G48" s="54"/>
      <c r="H48" s="54"/>
      <c r="I48" s="54"/>
      <c r="J48" s="54"/>
      <c r="K48" s="159" t="s">
        <v>437</v>
      </c>
      <c r="L48" s="144" t="s">
        <v>363</v>
      </c>
      <c r="M48" s="131"/>
      <c r="N48" s="126"/>
      <c r="O48" s="50"/>
      <c r="P48" s="127"/>
      <c r="Q48" s="50"/>
      <c r="R48" s="128"/>
      <c r="S48" s="50"/>
      <c r="T48" s="53"/>
    </row>
    <row r="49" spans="1:20" ht="12.75" customHeight="1" x14ac:dyDescent="0.25">
      <c r="A49" s="76"/>
      <c r="B49" s="172" t="s">
        <v>320</v>
      </c>
      <c r="C49" s="140"/>
      <c r="D49" s="138" t="s">
        <v>8</v>
      </c>
      <c r="E49" s="138"/>
      <c r="F49" s="138"/>
      <c r="G49" s="54"/>
      <c r="H49" s="54"/>
      <c r="I49" s="54"/>
      <c r="J49" s="54"/>
      <c r="K49" s="159" t="s">
        <v>438</v>
      </c>
      <c r="L49" s="144" t="s">
        <v>350</v>
      </c>
      <c r="M49" s="131"/>
      <c r="N49" s="126"/>
      <c r="O49" s="50"/>
      <c r="P49" s="127"/>
      <c r="Q49" s="50"/>
      <c r="R49" s="128"/>
      <c r="S49" s="50"/>
      <c r="T49" s="53"/>
    </row>
    <row r="50" spans="1:20" ht="12.75" customHeight="1" x14ac:dyDescent="0.25">
      <c r="A50" s="76"/>
      <c r="B50" s="193" t="s">
        <v>457</v>
      </c>
      <c r="C50" s="173"/>
      <c r="D50" s="142"/>
      <c r="E50" s="142"/>
      <c r="F50" s="142"/>
      <c r="G50" s="54"/>
      <c r="H50" s="54"/>
      <c r="I50" s="54"/>
      <c r="J50" s="54"/>
      <c r="K50" s="174"/>
      <c r="L50" s="144" t="s">
        <v>458</v>
      </c>
      <c r="M50" s="131"/>
      <c r="N50" s="126"/>
      <c r="O50" s="50"/>
      <c r="P50" s="127"/>
      <c r="Q50" s="50"/>
      <c r="R50" s="128"/>
      <c r="S50" s="50"/>
      <c r="T50" s="53"/>
    </row>
    <row r="51" spans="1:20" ht="12.75" customHeight="1" x14ac:dyDescent="0.25">
      <c r="A51" s="76"/>
      <c r="B51" s="161" t="s">
        <v>446</v>
      </c>
      <c r="C51" s="141"/>
      <c r="D51" s="138" t="s">
        <v>8</v>
      </c>
      <c r="E51" s="138"/>
      <c r="F51" s="138"/>
      <c r="G51" s="54"/>
      <c r="H51" s="54"/>
      <c r="I51" s="54"/>
      <c r="J51" s="54"/>
      <c r="K51" s="159" t="s">
        <v>438</v>
      </c>
      <c r="L51" s="147" t="s">
        <v>364</v>
      </c>
      <c r="N51" s="126"/>
      <c r="O51" s="50"/>
      <c r="P51" s="127"/>
      <c r="Q51" s="50"/>
      <c r="R51" s="128"/>
      <c r="S51" s="50"/>
      <c r="T51" s="53"/>
    </row>
    <row r="52" spans="1:20" ht="12.75" customHeight="1" x14ac:dyDescent="0.25">
      <c r="A52" s="76"/>
      <c r="B52" s="192" t="s">
        <v>378</v>
      </c>
      <c r="C52" s="148"/>
      <c r="D52" s="142"/>
      <c r="E52" s="142"/>
      <c r="F52" s="142"/>
      <c r="G52" s="54"/>
      <c r="H52" s="54"/>
      <c r="I52" s="54"/>
      <c r="J52" s="54"/>
      <c r="K52" s="170"/>
      <c r="L52" s="147" t="s">
        <v>450</v>
      </c>
      <c r="N52" s="126"/>
      <c r="O52" s="50"/>
      <c r="P52" s="127"/>
      <c r="Q52" s="50"/>
      <c r="R52" s="128"/>
      <c r="S52" s="50"/>
      <c r="T52" s="53"/>
    </row>
    <row r="53" spans="1:20" ht="12.75" customHeight="1" x14ac:dyDescent="0.25">
      <c r="A53" s="76"/>
      <c r="B53" s="161" t="s">
        <v>323</v>
      </c>
      <c r="C53" s="141"/>
      <c r="D53" s="138" t="s">
        <v>8</v>
      </c>
      <c r="E53" s="138"/>
      <c r="F53" s="138"/>
      <c r="G53" s="54"/>
      <c r="H53" s="54"/>
      <c r="I53" s="54"/>
      <c r="J53" s="54"/>
      <c r="K53" s="159" t="s">
        <v>438</v>
      </c>
      <c r="L53" s="145" t="s">
        <v>359</v>
      </c>
      <c r="M53" s="131"/>
      <c r="N53" s="126"/>
      <c r="O53" s="50"/>
      <c r="P53" s="127"/>
      <c r="Q53" s="50"/>
      <c r="R53" s="128"/>
      <c r="S53" s="50"/>
      <c r="T53" s="53"/>
    </row>
    <row r="54" spans="1:20" ht="12.75" customHeight="1" x14ac:dyDescent="0.25">
      <c r="A54" s="76"/>
      <c r="B54" s="192" t="s">
        <v>451</v>
      </c>
      <c r="C54" s="148"/>
      <c r="D54" s="142"/>
      <c r="E54" s="142"/>
      <c r="F54" s="142"/>
      <c r="G54" s="54"/>
      <c r="H54" s="54"/>
      <c r="I54" s="54"/>
      <c r="J54" s="54"/>
      <c r="K54" s="170"/>
      <c r="L54" s="145" t="s">
        <v>452</v>
      </c>
      <c r="M54" s="131"/>
      <c r="N54" s="126"/>
      <c r="O54" s="50"/>
      <c r="P54" s="127"/>
      <c r="Q54" s="50"/>
      <c r="R54" s="128"/>
      <c r="S54" s="50"/>
      <c r="T54" s="53"/>
    </row>
    <row r="55" spans="1:20" ht="12.75" customHeight="1" x14ac:dyDescent="0.25">
      <c r="A55" s="76"/>
      <c r="B55" s="176" t="s">
        <v>366</v>
      </c>
      <c r="C55" s="169"/>
      <c r="D55" s="138" t="s">
        <v>8</v>
      </c>
      <c r="E55" s="138"/>
      <c r="F55" s="138"/>
      <c r="G55" s="54"/>
      <c r="H55" s="54"/>
      <c r="I55" s="54"/>
      <c r="J55" s="54"/>
      <c r="K55" s="159" t="s">
        <v>438</v>
      </c>
      <c r="L55" s="144" t="s">
        <v>365</v>
      </c>
      <c r="M55" s="131"/>
      <c r="N55" s="126"/>
      <c r="O55" s="50"/>
      <c r="P55" s="127"/>
      <c r="Q55" s="50"/>
      <c r="R55" s="128"/>
      <c r="S55" s="50"/>
      <c r="T55" s="53"/>
    </row>
    <row r="56" spans="1:20" ht="12.75" customHeight="1" x14ac:dyDescent="0.25">
      <c r="A56" s="76"/>
      <c r="B56" s="194" t="s">
        <v>453</v>
      </c>
      <c r="C56" s="171"/>
      <c r="D56" s="142"/>
      <c r="E56" s="142"/>
      <c r="F56" s="142"/>
      <c r="G56" s="54"/>
      <c r="H56" s="54"/>
      <c r="I56" s="54"/>
      <c r="J56" s="54"/>
      <c r="K56" s="170"/>
      <c r="L56" s="144" t="s">
        <v>456</v>
      </c>
      <c r="M56" s="131"/>
      <c r="N56" s="126"/>
      <c r="O56" s="50"/>
      <c r="P56" s="127"/>
      <c r="Q56" s="50"/>
      <c r="R56" s="128"/>
      <c r="S56" s="50"/>
      <c r="T56" s="53"/>
    </row>
    <row r="57" spans="1:20" ht="12.75" customHeight="1" x14ac:dyDescent="0.25">
      <c r="A57" s="76"/>
      <c r="B57" s="172" t="s">
        <v>353</v>
      </c>
      <c r="C57" s="140"/>
      <c r="D57" s="138" t="s">
        <v>8</v>
      </c>
      <c r="E57" s="138"/>
      <c r="F57" s="138"/>
      <c r="G57" s="54"/>
      <c r="H57" s="54"/>
      <c r="I57" s="54"/>
      <c r="J57" s="54"/>
      <c r="K57" s="159" t="s">
        <v>438</v>
      </c>
      <c r="L57" s="144" t="s">
        <v>367</v>
      </c>
      <c r="M57" s="131"/>
      <c r="N57" s="126"/>
      <c r="O57" s="50"/>
      <c r="P57" s="127"/>
      <c r="Q57" s="50"/>
      <c r="R57" s="128"/>
      <c r="S57" s="50"/>
      <c r="T57" s="53"/>
    </row>
    <row r="58" spans="1:20" ht="12.75" customHeight="1" x14ac:dyDescent="0.25">
      <c r="A58" s="76"/>
      <c r="B58" s="193" t="s">
        <v>454</v>
      </c>
      <c r="C58" s="173"/>
      <c r="D58" s="142"/>
      <c r="E58" s="142"/>
      <c r="F58" s="142"/>
      <c r="G58" s="54"/>
      <c r="H58" s="54"/>
      <c r="I58" s="54"/>
      <c r="J58" s="54"/>
      <c r="K58" s="170"/>
      <c r="L58" s="144" t="s">
        <v>455</v>
      </c>
      <c r="M58" s="131"/>
      <c r="N58" s="126"/>
      <c r="O58" s="50"/>
      <c r="P58" s="127"/>
      <c r="Q58" s="50"/>
      <c r="R58" s="128"/>
      <c r="S58" s="50"/>
      <c r="T58" s="53"/>
    </row>
    <row r="59" spans="1:20" ht="12" customHeight="1" x14ac:dyDescent="0.25">
      <c r="A59" s="76"/>
      <c r="B59" s="195" t="s">
        <v>368</v>
      </c>
      <c r="C59" s="177"/>
      <c r="D59" s="138" t="s">
        <v>8</v>
      </c>
      <c r="E59" s="138"/>
      <c r="F59" s="138"/>
      <c r="K59" s="163" t="s">
        <v>437</v>
      </c>
      <c r="L59" s="144" t="s">
        <v>369</v>
      </c>
      <c r="N59" s="50"/>
      <c r="O59" s="53"/>
      <c r="P59" s="120"/>
      <c r="Q59" s="50"/>
      <c r="R59" s="51"/>
      <c r="S59" s="50"/>
      <c r="T59" s="53"/>
    </row>
    <row r="60" spans="1:20" ht="14.25" customHeight="1" x14ac:dyDescent="0.25">
      <c r="A60" s="76"/>
      <c r="B60" s="176" t="s">
        <v>445</v>
      </c>
      <c r="C60" s="169"/>
      <c r="D60" s="138" t="s">
        <v>8</v>
      </c>
      <c r="E60" s="138"/>
      <c r="F60" s="138"/>
      <c r="K60" s="163" t="s">
        <v>437</v>
      </c>
      <c r="L60" s="144" t="s">
        <v>435</v>
      </c>
      <c r="N60" s="50"/>
      <c r="O60" s="50"/>
      <c r="P60" s="121"/>
      <c r="Q60" s="50"/>
      <c r="R60" s="51"/>
      <c r="S60" s="53"/>
      <c r="T60" s="53"/>
    </row>
    <row r="61" spans="1:20" ht="14.25" customHeight="1" x14ac:dyDescent="0.25">
      <c r="A61" s="76"/>
      <c r="B61" s="176" t="s">
        <v>370</v>
      </c>
      <c r="C61" s="169"/>
      <c r="D61" s="138" t="s">
        <v>8</v>
      </c>
      <c r="E61" s="138"/>
      <c r="F61" s="138"/>
      <c r="K61" s="163" t="s">
        <v>437</v>
      </c>
      <c r="L61" s="144" t="s">
        <v>439</v>
      </c>
      <c r="N61" s="50"/>
      <c r="O61" s="50"/>
      <c r="P61" s="121"/>
      <c r="Q61" s="50"/>
      <c r="R61" s="51"/>
      <c r="S61" s="53"/>
      <c r="T61" s="53"/>
    </row>
    <row r="62" spans="1:20" ht="14.25" customHeight="1" x14ac:dyDescent="0.25">
      <c r="A62" s="76"/>
      <c r="B62" s="176" t="s">
        <v>444</v>
      </c>
      <c r="C62" s="169"/>
      <c r="D62" s="138" t="s">
        <v>8</v>
      </c>
      <c r="E62" s="138"/>
      <c r="F62" s="138"/>
      <c r="K62" s="163" t="s">
        <v>437</v>
      </c>
      <c r="L62" s="144" t="s">
        <v>441</v>
      </c>
      <c r="N62" s="50"/>
      <c r="O62" s="50"/>
      <c r="P62" s="121"/>
      <c r="Q62" s="50"/>
      <c r="R62" s="51"/>
      <c r="S62" s="53"/>
      <c r="T62" s="53"/>
    </row>
    <row r="63" spans="1:20" ht="14.25" customHeight="1" x14ac:dyDescent="0.25">
      <c r="A63" s="76"/>
      <c r="B63" s="121" t="s">
        <v>443</v>
      </c>
      <c r="C63" s="169"/>
      <c r="D63" s="138" t="s">
        <v>8</v>
      </c>
      <c r="E63" s="138"/>
      <c r="F63" s="138"/>
      <c r="K63" s="163" t="s">
        <v>437</v>
      </c>
      <c r="L63" s="144" t="s">
        <v>442</v>
      </c>
      <c r="N63" s="50"/>
      <c r="O63" s="50"/>
      <c r="P63" s="121"/>
      <c r="Q63" s="50"/>
      <c r="R63" s="51"/>
      <c r="S63" s="53"/>
      <c r="T63" s="53"/>
    </row>
    <row r="64" spans="1:20" ht="13.5" customHeight="1" x14ac:dyDescent="0.25">
      <c r="A64" s="76"/>
      <c r="B64" s="176" t="s">
        <v>371</v>
      </c>
      <c r="C64" s="169"/>
      <c r="D64" s="138" t="s">
        <v>8</v>
      </c>
      <c r="E64" s="138"/>
      <c r="F64" s="138"/>
      <c r="K64" s="167"/>
      <c r="L64" s="144" t="s">
        <v>448</v>
      </c>
      <c r="N64" s="55"/>
      <c r="O64" s="50"/>
      <c r="P64" s="121"/>
      <c r="Q64" s="50"/>
      <c r="R64" s="120"/>
      <c r="S64" s="53"/>
      <c r="T64" s="53"/>
    </row>
    <row r="65" spans="1:20" ht="14.25" customHeight="1" x14ac:dyDescent="0.25">
      <c r="A65" s="76"/>
      <c r="B65" s="172" t="s">
        <v>326</v>
      </c>
      <c r="C65" s="140"/>
      <c r="D65" s="138" t="s">
        <v>8</v>
      </c>
      <c r="E65" s="138"/>
      <c r="F65" s="138"/>
      <c r="G65" s="54"/>
      <c r="H65" s="54"/>
      <c r="I65" s="54"/>
      <c r="J65" s="54"/>
      <c r="K65" s="159" t="s">
        <v>438</v>
      </c>
      <c r="L65" s="144" t="s">
        <v>345</v>
      </c>
      <c r="M65" s="131"/>
      <c r="N65" s="55"/>
      <c r="O65" s="50"/>
      <c r="P65" s="121"/>
      <c r="Q65" s="50"/>
      <c r="R65" s="120"/>
      <c r="S65" s="53"/>
      <c r="T65" s="53"/>
    </row>
    <row r="66" spans="1:20" ht="14.25" customHeight="1" x14ac:dyDescent="0.25">
      <c r="A66" s="76"/>
      <c r="B66" s="193" t="s">
        <v>466</v>
      </c>
      <c r="C66" s="173"/>
      <c r="D66" s="142"/>
      <c r="E66" s="142"/>
      <c r="F66" s="142"/>
      <c r="G66" s="54"/>
      <c r="H66" s="54"/>
      <c r="I66" s="54"/>
      <c r="J66" s="54"/>
      <c r="K66" s="170"/>
      <c r="L66" s="144" t="s">
        <v>465</v>
      </c>
      <c r="M66" s="131"/>
      <c r="N66" s="55"/>
      <c r="O66" s="50"/>
      <c r="P66" s="121"/>
      <c r="Q66" s="50"/>
      <c r="R66" s="120"/>
      <c r="S66" s="53"/>
      <c r="T66" s="53"/>
    </row>
    <row r="67" spans="1:20" ht="13.5" customHeight="1" x14ac:dyDescent="0.25">
      <c r="A67" s="76"/>
      <c r="B67" s="176" t="s">
        <v>372</v>
      </c>
      <c r="C67" s="169"/>
      <c r="D67" s="138" t="s">
        <v>8</v>
      </c>
      <c r="E67" s="138"/>
      <c r="F67" s="138"/>
      <c r="G67" s="54"/>
      <c r="H67" s="54"/>
      <c r="I67" s="54"/>
      <c r="J67" s="54"/>
      <c r="K67" s="168"/>
      <c r="L67" s="144" t="s">
        <v>449</v>
      </c>
      <c r="M67" s="131"/>
      <c r="N67" s="55"/>
      <c r="O67" s="50"/>
      <c r="P67" s="121"/>
      <c r="Q67" s="50"/>
      <c r="R67" s="120"/>
      <c r="S67" s="53"/>
      <c r="T67" s="53"/>
    </row>
    <row r="68" spans="1:20" ht="16.5" customHeight="1" x14ac:dyDescent="0.25">
      <c r="B68" s="140"/>
      <c r="C68" s="140"/>
      <c r="D68" s="137"/>
      <c r="E68" s="137"/>
      <c r="F68" s="137"/>
      <c r="G68" s="54"/>
      <c r="H68" s="54"/>
      <c r="I68" s="54"/>
      <c r="J68" s="54"/>
      <c r="K68" s="164"/>
      <c r="L68" s="144"/>
      <c r="M68" s="131"/>
      <c r="N68" s="55"/>
      <c r="O68" s="50"/>
      <c r="P68" s="121"/>
      <c r="Q68" s="50"/>
      <c r="R68" s="120"/>
      <c r="S68" s="53"/>
      <c r="T68" s="53"/>
    </row>
    <row r="69" spans="1:20" ht="30.75" customHeight="1" x14ac:dyDescent="0.25">
      <c r="A69" s="76"/>
      <c r="B69" s="256" t="s">
        <v>440</v>
      </c>
      <c r="C69" s="256"/>
      <c r="D69" s="257"/>
      <c r="E69" s="257"/>
      <c r="F69" s="257"/>
      <c r="G69" s="257"/>
      <c r="H69" s="257"/>
      <c r="I69" s="54"/>
      <c r="J69" s="54"/>
      <c r="K69" s="164"/>
      <c r="L69" s="144"/>
      <c r="M69" s="131"/>
      <c r="N69" s="55"/>
      <c r="O69" s="50"/>
      <c r="P69" s="121"/>
      <c r="Q69" s="50"/>
      <c r="R69" s="120"/>
      <c r="S69" s="53"/>
      <c r="T69" s="53"/>
    </row>
    <row r="70" spans="1:20" ht="30.75" customHeight="1" x14ac:dyDescent="0.25">
      <c r="A70" s="76"/>
      <c r="B70" s="212" t="s">
        <v>532</v>
      </c>
      <c r="C70" s="210"/>
      <c r="D70" s="211"/>
      <c r="E70" s="211"/>
      <c r="F70" s="211"/>
      <c r="G70" s="211"/>
      <c r="H70" s="211"/>
      <c r="I70" s="54"/>
      <c r="J70" s="54"/>
      <c r="K70" s="164"/>
      <c r="L70" s="144"/>
      <c r="M70" s="196"/>
      <c r="N70" s="55"/>
      <c r="O70" s="50"/>
      <c r="P70" s="121"/>
      <c r="Q70" s="50"/>
      <c r="R70" s="120"/>
      <c r="S70" s="53"/>
      <c r="T70" s="53"/>
    </row>
    <row r="71" spans="1:20" ht="15.75" customHeight="1" x14ac:dyDescent="0.25">
      <c r="A71" s="76"/>
      <c r="B71" s="258" t="s">
        <v>533</v>
      </c>
      <c r="C71" s="258"/>
      <c r="D71" s="259"/>
      <c r="E71" s="259"/>
      <c r="F71" s="259"/>
      <c r="G71" s="259"/>
      <c r="H71" s="259"/>
      <c r="I71" s="27"/>
      <c r="K71" s="165"/>
      <c r="Q71" s="53"/>
      <c r="R71" s="53"/>
      <c r="S71" s="53"/>
      <c r="T71" s="53"/>
    </row>
    <row r="72" spans="1:20" ht="6.75" customHeight="1" x14ac:dyDescent="0.25">
      <c r="A72" s="76"/>
      <c r="B72" s="166"/>
      <c r="C72" s="166"/>
      <c r="D72" s="27"/>
      <c r="E72" s="27"/>
      <c r="F72" s="27"/>
      <c r="G72" s="27"/>
      <c r="H72" s="27"/>
      <c r="I72" s="27"/>
      <c r="K72" s="165"/>
      <c r="Q72" s="53"/>
      <c r="R72" s="53"/>
      <c r="S72" s="53"/>
      <c r="T72" s="53"/>
    </row>
    <row r="73" spans="1:20" ht="16.5" customHeight="1" x14ac:dyDescent="0.25">
      <c r="A73" s="76"/>
      <c r="B73" s="252" t="s">
        <v>534</v>
      </c>
      <c r="C73" s="252"/>
      <c r="D73" s="253"/>
      <c r="E73" s="253"/>
      <c r="F73" s="253"/>
      <c r="G73" s="253"/>
      <c r="H73" s="253"/>
      <c r="I73" s="27"/>
      <c r="K73" s="165"/>
      <c r="Q73" s="53"/>
      <c r="R73" s="53"/>
      <c r="S73" s="53"/>
    </row>
    <row r="74" spans="1:20" ht="6" customHeight="1" x14ac:dyDescent="0.25">
      <c r="A74" s="76"/>
      <c r="B74" s="166"/>
      <c r="C74" s="166"/>
      <c r="D74" s="27"/>
      <c r="E74" s="27"/>
      <c r="F74" s="27"/>
      <c r="G74" s="27"/>
      <c r="H74" s="27"/>
      <c r="I74" s="27"/>
      <c r="K74" s="165"/>
    </row>
    <row r="75" spans="1:20" ht="16.5" customHeight="1" x14ac:dyDescent="0.25">
      <c r="A75" s="76"/>
      <c r="B75" s="252" t="s">
        <v>535</v>
      </c>
      <c r="C75" s="252"/>
      <c r="D75" s="253"/>
      <c r="E75" s="253"/>
      <c r="F75" s="253"/>
      <c r="G75" s="253"/>
      <c r="H75" s="253"/>
      <c r="I75" s="27"/>
      <c r="K75" s="165"/>
      <c r="L75" s="146"/>
      <c r="M75" s="131"/>
    </row>
    <row r="76" spans="1:20" ht="6.75" customHeight="1" x14ac:dyDescent="0.25">
      <c r="A76" s="76"/>
      <c r="B76" s="166"/>
      <c r="C76" s="166"/>
      <c r="D76" s="27"/>
      <c r="E76" s="27"/>
      <c r="F76" s="27"/>
      <c r="G76" s="27"/>
      <c r="H76" s="27"/>
      <c r="I76" s="27"/>
      <c r="L76" s="146"/>
      <c r="M76" s="131"/>
    </row>
    <row r="77" spans="1:20" ht="14.25" customHeight="1" x14ac:dyDescent="0.25">
      <c r="A77" s="76"/>
      <c r="B77" s="252" t="s">
        <v>536</v>
      </c>
      <c r="C77" s="252"/>
      <c r="D77" s="253"/>
      <c r="E77" s="253"/>
      <c r="F77" s="253"/>
      <c r="G77" s="253"/>
      <c r="H77" s="253"/>
      <c r="I77" s="27"/>
      <c r="L77" s="139"/>
    </row>
    <row r="78" spans="1:20" ht="6.75" customHeight="1" x14ac:dyDescent="0.25">
      <c r="A78" s="76"/>
      <c r="B78" s="166"/>
      <c r="C78" s="166"/>
      <c r="D78" s="27"/>
      <c r="E78" s="27"/>
      <c r="F78" s="27"/>
      <c r="G78" s="27"/>
      <c r="H78" s="27"/>
      <c r="I78" s="27"/>
      <c r="L78" s="139"/>
    </row>
    <row r="79" spans="1:20" ht="15" customHeight="1" x14ac:dyDescent="0.25">
      <c r="A79" s="76"/>
      <c r="B79" s="252" t="s">
        <v>537</v>
      </c>
      <c r="C79" s="252"/>
      <c r="D79" s="253"/>
      <c r="E79" s="253"/>
      <c r="F79" s="253"/>
      <c r="G79" s="253"/>
      <c r="H79" s="253"/>
      <c r="I79" s="27"/>
      <c r="L79" s="139"/>
    </row>
    <row r="80" spans="1:20" x14ac:dyDescent="0.25">
      <c r="L80" s="139"/>
    </row>
    <row r="81" spans="12:12" x14ac:dyDescent="0.25">
      <c r="L81" s="139"/>
    </row>
  </sheetData>
  <mergeCells count="9">
    <mergeCell ref="B73:H73"/>
    <mergeCell ref="B75:H75"/>
    <mergeCell ref="B79:H79"/>
    <mergeCell ref="B77:H77"/>
    <mergeCell ref="B1:S1"/>
    <mergeCell ref="B2:S2"/>
    <mergeCell ref="B3:S3"/>
    <mergeCell ref="B69:H69"/>
    <mergeCell ref="B71:H71"/>
  </mergeCells>
  <hyperlinks>
    <hyperlink ref="B57" r:id="rId1" xr:uid="{8EACE073-3F85-4910-B21F-7600B120EA28}"/>
    <hyperlink ref="B34" r:id="rId2" xr:uid="{A017CAA0-B2CC-4D0B-99C9-EF0CAC94DDB7}"/>
    <hyperlink ref="B35" r:id="rId3" xr:uid="{D280E45E-9FD0-424D-ADA7-7D523F68A4FC}"/>
    <hyperlink ref="B41" r:id="rId4" xr:uid="{70FFA76D-8D0C-4793-B5C9-1B77EA433BDB}"/>
    <hyperlink ref="B46" r:id="rId5" display="Goddard Visitor Center – MD" xr:uid="{8D900BFB-E989-4E14-BBC2-F24624641C95}"/>
    <hyperlink ref="B49" r:id="rId6" xr:uid="{CCA9291D-D57A-43F4-B0EA-581BF155AE5D}"/>
    <hyperlink ref="B65" r:id="rId7" xr:uid="{D1DEF1DC-B590-43F7-A92B-B146462CCAC8}"/>
    <hyperlink ref="B36" r:id="rId8" xr:uid="{11FB4F17-8A07-4D35-97A7-B6399D4DCFE7}"/>
    <hyperlink ref="B37" r:id="rId9" xr:uid="{E7D0506A-674E-460F-9DC8-C606942112A7}"/>
    <hyperlink ref="B38" r:id="rId10" xr:uid="{21AD2F5B-C6A3-463D-B36D-6E7A4BA826F6}"/>
    <hyperlink ref="B7" r:id="rId11" display="Spaceworks" xr:uid="{0B993531-5A07-4A86-9DA4-273086286EAA}"/>
    <hyperlink ref="B19" r:id="rId12" xr:uid="{C8CFE325-1F47-4BD8-AE67-88D4863C1B73}"/>
    <hyperlink ref="B30" r:id="rId13" xr:uid="{6EC5CD73-E244-4708-9B7B-18079EE5B51A}"/>
    <hyperlink ref="B51" r:id="rId14" display="Johnson Space Center Houston – TX" xr:uid="{45AF6DD5-CA29-4B2A-8085-B0027C336638}"/>
    <hyperlink ref="B31" r:id="rId15" xr:uid="{CC59FCC9-4B94-449A-BD32-76F30D221169}"/>
    <hyperlink ref="B42" r:id="rId16" xr:uid="{ED603DA2-6130-4D68-9570-BC5D461CD6F3}"/>
    <hyperlink ref="B44" r:id="rId17" display="Glenn Research Center" xr:uid="{C38A9DC4-BE97-4E88-8E1F-CD8F6B6379AC}"/>
    <hyperlink ref="B32" r:id="rId18" xr:uid="{1D48EBB6-2FF9-44BB-A3F4-B7DFDD491325}"/>
    <hyperlink ref="B33" r:id="rId19" xr:uid="{3B7A92CC-8F83-4CEA-8618-7DCB965C36AE}"/>
    <hyperlink ref="L33" r:id="rId20" display="There are thousands of experiences at Kennedy Space Center Visitor Complex." xr:uid="{63ABEF2F-218B-4D31-97B2-FE66E4FF8B20}"/>
    <hyperlink ref="B53" r:id="rId21" xr:uid="{EFA81D18-4511-4360-8DA4-F57691680E35}"/>
    <hyperlink ref="B48" r:id="rId22" xr:uid="{A5FBCB3C-F418-4DE6-999E-061466A1BB7C}"/>
    <hyperlink ref="B55" r:id="rId23" display="Langley Research Center" xr:uid="{CCC20E21-F3BA-418F-A34E-85EFDE677A3F}"/>
    <hyperlink ref="B59" r:id="rId24" display="Michoud Assembly Facility" xr:uid="{9012FC10-CCA7-41D0-8FD7-942679D1CF9E}"/>
    <hyperlink ref="B52" r:id="rId25" display="Visitors Information" xr:uid="{86E20FF4-25E9-4E25-A69A-02B36D582881}"/>
    <hyperlink ref="B18" r:id="rId26" display="Gatewayspaceport.com" xr:uid="{8BA0939D-7632-4F9F-BA5C-927E61CC95F8}"/>
    <hyperlink ref="B6" r:id="rId27" display="SpaceX" xr:uid="{37B064CB-82FD-441C-8E43-50699ACAADF1}"/>
    <hyperlink ref="B2:S2" location="Summary!A1" display="Summary" xr:uid="{F1C5EA2C-F0A5-443C-8BF4-8CCB4B27A8C0}"/>
    <hyperlink ref="B60" r:id="rId28" display="NASA Engineering and Safety Center" xr:uid="{4948E207-5A8B-4567-8DCE-C212DF350A1F}"/>
    <hyperlink ref="B61" r:id="rId29" xr:uid="{A592BAF6-5D97-4827-AD20-5F90A7505B6D}"/>
    <hyperlink ref="B71" r:id="rId30" display="http://www.aeronautics.nasa.gov/" xr:uid="{0A196E8F-5350-494C-8992-FCCC488769C3}"/>
    <hyperlink ref="B62" r:id="rId31" display="NASA Safety Center" xr:uid="{F758139C-3F2E-4DA9-8E7F-EA8F5978EFD8}"/>
    <hyperlink ref="B64" r:id="rId32" xr:uid="{09D0FE6C-0687-4E1C-B8A2-7B1882F36882}"/>
    <hyperlink ref="B67" r:id="rId33" xr:uid="{8C32AECC-D586-4CD4-9450-F9684618FC61}"/>
    <hyperlink ref="K44" r:id="rId34" xr:uid="{711E872C-178F-431A-8A62-53FF4165B8E6}"/>
    <hyperlink ref="K42" r:id="rId35" xr:uid="{E7292B5C-F203-489C-913D-E310D5496931}"/>
    <hyperlink ref="K41" r:id="rId36" xr:uid="{71504012-FA7D-4A88-81E5-50709BD3DD4F}"/>
    <hyperlink ref="K46" r:id="rId37" xr:uid="{028D896D-4BA3-44A6-B0BA-F13193B6D9A8}"/>
    <hyperlink ref="K48" r:id="rId38" xr:uid="{8424F4B2-0488-4CB2-BF1B-93DD28F4AF6A}"/>
    <hyperlink ref="K49" r:id="rId39" xr:uid="{E8400508-5B91-4570-9E48-EDF03DD1A95B}"/>
    <hyperlink ref="K51" r:id="rId40" xr:uid="{CAD45845-25FF-4132-A89D-26BA72C4B0EB}"/>
    <hyperlink ref="B54" r:id="rId41" xr:uid="{F784F441-9F2C-47C4-A19A-DF95D2FA7300}"/>
    <hyperlink ref="K53" r:id="rId42" xr:uid="{1F380F38-3187-4033-BC35-621D7E8E2291}"/>
    <hyperlink ref="K55" r:id="rId43" xr:uid="{C1AD37AF-CF5A-4A7F-897C-ED6DD5CC1DAC}"/>
    <hyperlink ref="B56" r:id="rId44" xr:uid="{DF5F807E-D259-4A35-8116-3D97181406D3}"/>
    <hyperlink ref="B58" r:id="rId45" xr:uid="{DB18ED69-C560-4A9E-BD46-7D3DBFFB6617}"/>
    <hyperlink ref="K57" r:id="rId46" xr:uid="{06715650-D64B-450A-BD9F-5DBC3EFB8EB5}"/>
    <hyperlink ref="B43" r:id="rId47" xr:uid="{882EFF81-2BC5-473B-8ED8-60761BEDE875}"/>
    <hyperlink ref="B45" r:id="rId48" display="NASA Glenn - Facility Tours" xr:uid="{329F2EC8-E06B-4E7F-BB92-C17203E7B725}"/>
    <hyperlink ref="B47" r:id="rId49" xr:uid="{BC773341-61CA-459F-B384-1DFD71F74866}"/>
    <hyperlink ref="K65" r:id="rId50" xr:uid="{71B822D1-F4FC-488D-A950-39FF8C52F71A}"/>
    <hyperlink ref="B66" r:id="rId51" xr:uid="{3E3E1A87-E324-4EAD-A107-BE32E121D945}"/>
    <hyperlink ref="B9" r:id="rId52" xr:uid="{48971375-D822-41A2-ADC9-ED5947A955EB}"/>
    <hyperlink ref="B10" r:id="rId53" display="SIERRA NEVADA CORPORATION" xr:uid="{A5C140D8-84D2-4D06-8A07-9123025D932E}"/>
    <hyperlink ref="B11" r:id="rId54" display="VIRGIN GALACTIC" xr:uid="{5D4DE395-2030-430D-BA31-4F89D32EC308}"/>
    <hyperlink ref="B12" r:id="rId55" xr:uid="{5D7AE0EB-82B9-4DFE-82F7-B2019BA5F060}"/>
    <hyperlink ref="C11" r:id="rId56" xr:uid="{B4854A55-8E67-47F2-9EB6-D8D2E9940B1B}"/>
    <hyperlink ref="C10" r:id="rId57" xr:uid="{563A0A53-56A3-405A-86FA-93D7AD4F2EEA}"/>
    <hyperlink ref="C12" r:id="rId58" xr:uid="{0E88C8D8-1CCA-4135-BD5C-98DC3120668B}"/>
    <hyperlink ref="C6" r:id="rId59" xr:uid="{DC0CD1E0-307E-4A11-8DE8-0318C6DEFC6A}"/>
    <hyperlink ref="C9" r:id="rId60" xr:uid="{E9325A60-D87C-4B39-A49B-26155626EAA9}"/>
    <hyperlink ref="B13" r:id="rId61" display="AD ASTRA ROCKET COMPANY" xr:uid="{63BD6250-E7CB-4684-AC84-4150D80C1978}"/>
    <hyperlink ref="C13" r:id="rId62" xr:uid="{87DFABBD-43CC-40ED-A8C6-13A42A562FFB}"/>
    <hyperlink ref="C14" r:id="rId63" xr:uid="{B814369F-6F23-46D5-9051-5D319C644AEC}"/>
    <hyperlink ref="B14" r:id="rId64" xr:uid="{F16656DD-D5AA-44E2-BB71-038FB25BB121}"/>
    <hyperlink ref="B15" r:id="rId65" xr:uid="{43998782-86F4-40D4-8281-3BB3FB6AC217}"/>
    <hyperlink ref="B22" r:id="rId66" display="Wikiopedia list of Private Space Companies" xr:uid="{30B5828C-AFB2-4E30-8189-8E570AC96326}"/>
    <hyperlink ref="B23" r:id="rId67" display="List of government space agencies" xr:uid="{0375FD0C-38BC-493C-9E48-C4F9CE4CB7AD}"/>
    <hyperlink ref="B24" r:id="rId68" xr:uid="{38C36EFD-2F43-4066-9B71-222B4E5BEE8A}"/>
    <hyperlink ref="B25" r:id="rId69" xr:uid="{57E0C9FB-5B87-4917-814D-AE7422300540}"/>
    <hyperlink ref="B26" r:id="rId70" xr:uid="{024288BE-BE2A-4BAA-93AA-3CDD9BC5FBAC}"/>
    <hyperlink ref="B27" r:id="rId71" xr:uid="{0FD479DB-12FB-4AF6-BAA4-01724EDAB520}"/>
    <hyperlink ref="C15" r:id="rId72" xr:uid="{B3BE350F-EFD8-461F-AAE3-D4707644D84F}"/>
    <hyperlink ref="C8" r:id="rId73" xr:uid="{200DF06C-CD36-4199-894B-90AA24A42011}"/>
    <hyperlink ref="B8" r:id="rId74" xr:uid="{003B7C59-3DBC-4D5C-AE55-0C1F63AE2B63}"/>
    <hyperlink ref="B63" r:id="rId75" xr:uid="{5F2840D6-F3CE-455A-9036-CD36B12E80FF}"/>
    <hyperlink ref="B70" r:id="rId76" xr:uid="{60F6F50E-0DA7-4DAE-840C-8754C2EE5B26}"/>
    <hyperlink ref="B79" r:id="rId77" display="http://msd.hq.nasa.gov/" xr:uid="{42F6D630-EA75-4DB7-8CB1-0DAD3F2D4BD7}"/>
    <hyperlink ref="B77" r:id="rId78" display="http://www.nasa.gov/spacetech" xr:uid="{C7885A52-B1BF-4F11-ABBC-D604ACC5BCE0}"/>
    <hyperlink ref="B75" r:id="rId79" display="https://science.nasa.gov/" xr:uid="{A836553C-45D9-47B0-B064-4D01DFE94E38}"/>
    <hyperlink ref="B73" r:id="rId80" display="http://www.nasa.gov/directorates/heo/home/index.html" xr:uid="{2BAFC685-5117-409C-A78A-2FE62DDBEB3E}"/>
  </hyperlinks>
  <pageMargins left="0.7" right="0.7" top="0.75" bottom="0.75" header="0.3" footer="0.3"/>
  <pageSetup orientation="portrait" r:id="rId8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4FC6-A311-400D-9B2A-AC4B3CD936BC}">
  <sheetPr codeName="Sheet8"/>
  <dimension ref="A1:N34"/>
  <sheetViews>
    <sheetView workbookViewId="0">
      <pane ySplit="2" topLeftCell="A3" activePane="bottomLeft" state="frozen"/>
      <selection activeCell="C1" sqref="C1"/>
      <selection pane="bottomLeft" activeCell="A2" sqref="A2:N2"/>
    </sheetView>
  </sheetViews>
  <sheetFormatPr defaultRowHeight="15" x14ac:dyDescent="0.25"/>
  <cols>
    <col min="1" max="1" width="108.8554687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ht="21" x14ac:dyDescent="0.35">
      <c r="A3" s="153" t="s">
        <v>15</v>
      </c>
    </row>
    <row r="4" spans="1:14" ht="15.75" x14ac:dyDescent="0.25">
      <c r="A4" s="9"/>
    </row>
    <row r="5" spans="1:14" x14ac:dyDescent="0.25">
      <c r="A5" s="19" t="s">
        <v>95</v>
      </c>
    </row>
    <row r="6" spans="1:14" x14ac:dyDescent="0.25">
      <c r="A6" s="3" t="s">
        <v>99</v>
      </c>
    </row>
    <row r="7" spans="1:14" x14ac:dyDescent="0.25">
      <c r="A7" s="3" t="s">
        <v>90</v>
      </c>
    </row>
    <row r="8" spans="1:14" x14ac:dyDescent="0.25">
      <c r="A8" s="3" t="s">
        <v>4</v>
      </c>
    </row>
    <row r="9" spans="1:14" x14ac:dyDescent="0.25">
      <c r="A9" s="4" t="s">
        <v>33</v>
      </c>
    </row>
    <row r="10" spans="1:14" x14ac:dyDescent="0.25">
      <c r="A10" s="18" t="s">
        <v>94</v>
      </c>
    </row>
    <row r="11" spans="1:14" x14ac:dyDescent="0.25">
      <c r="A11" s="3" t="s">
        <v>96</v>
      </c>
    </row>
    <row r="12" spans="1:14" x14ac:dyDescent="0.25">
      <c r="A12" s="3" t="s">
        <v>97</v>
      </c>
    </row>
    <row r="13" spans="1:14" x14ac:dyDescent="0.25">
      <c r="A13" s="3" t="s">
        <v>98</v>
      </c>
    </row>
    <row r="14" spans="1:14" ht="16.5" customHeight="1" x14ac:dyDescent="0.25">
      <c r="A14" s="20" t="s">
        <v>89</v>
      </c>
    </row>
    <row r="15" spans="1:14" x14ac:dyDescent="0.25">
      <c r="A15" s="3" t="s">
        <v>2</v>
      </c>
    </row>
    <row r="16" spans="1:14" x14ac:dyDescent="0.25">
      <c r="A16" s="20" t="s">
        <v>88</v>
      </c>
    </row>
    <row r="17" spans="1:1" x14ac:dyDescent="0.25">
      <c r="A17" s="20" t="s">
        <v>6</v>
      </c>
    </row>
    <row r="18" spans="1:1" x14ac:dyDescent="0.25">
      <c r="A18" s="3" t="s">
        <v>1</v>
      </c>
    </row>
    <row r="19" spans="1:1" x14ac:dyDescent="0.25">
      <c r="A19" s="3" t="s">
        <v>87</v>
      </c>
    </row>
    <row r="20" spans="1:1" x14ac:dyDescent="0.25">
      <c r="A20" s="20" t="s">
        <v>5</v>
      </c>
    </row>
    <row r="21" spans="1:1" x14ac:dyDescent="0.25">
      <c r="A21" s="3" t="s">
        <v>67</v>
      </c>
    </row>
    <row r="22" spans="1:1" x14ac:dyDescent="0.25">
      <c r="A22" s="3" t="s">
        <v>68</v>
      </c>
    </row>
    <row r="23" spans="1:1" x14ac:dyDescent="0.25">
      <c r="A23" s="3" t="s">
        <v>69</v>
      </c>
    </row>
    <row r="25" spans="1:1" x14ac:dyDescent="0.25">
      <c r="A25" s="18" t="s">
        <v>66</v>
      </c>
    </row>
    <row r="26" spans="1:1" x14ac:dyDescent="0.25">
      <c r="A26" s="4" t="s">
        <v>70</v>
      </c>
    </row>
    <row r="27" spans="1:1" x14ac:dyDescent="0.25">
      <c r="A27" s="4" t="s">
        <v>71</v>
      </c>
    </row>
    <row r="28" spans="1:1" x14ac:dyDescent="0.25">
      <c r="A28" s="4" t="s">
        <v>72</v>
      </c>
    </row>
    <row r="29" spans="1:1" x14ac:dyDescent="0.25">
      <c r="A29" s="4" t="s">
        <v>91</v>
      </c>
    </row>
    <row r="30" spans="1:1" x14ac:dyDescent="0.25">
      <c r="A30" s="4" t="s">
        <v>73</v>
      </c>
    </row>
    <row r="32" spans="1:1" x14ac:dyDescent="0.25">
      <c r="A32" s="18" t="s">
        <v>74</v>
      </c>
    </row>
    <row r="33" spans="1:1" x14ac:dyDescent="0.25">
      <c r="A33" s="4" t="s">
        <v>92</v>
      </c>
    </row>
    <row r="34" spans="1:1" x14ac:dyDescent="0.25">
      <c r="A34" s="4" t="s">
        <v>93</v>
      </c>
    </row>
  </sheetData>
  <mergeCells count="1">
    <mergeCell ref="A2:N2"/>
  </mergeCells>
  <hyperlinks>
    <hyperlink ref="A2:N2" location="Summary!A1" display="Summary" xr:uid="{07991542-15C2-4FC8-BDCE-02FECB12FEBE}"/>
    <hyperlink ref="A3" r:id="rId1" xr:uid="{0D79C658-1687-4FCA-8866-CC5828B98859}"/>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3BB8-E503-4AED-AF83-CCBF4B714653}">
  <sheetPr codeName="Sheet9"/>
  <dimension ref="A1:N5"/>
  <sheetViews>
    <sheetView workbookViewId="0">
      <pane ySplit="2" topLeftCell="A3" activePane="bottomLeft" state="frozen"/>
      <selection activeCell="C1" sqref="C1"/>
      <selection pane="bottomLeft" activeCell="A2" sqref="A2:N2"/>
    </sheetView>
  </sheetViews>
  <sheetFormatPr defaultRowHeight="15" x14ac:dyDescent="0.25"/>
  <cols>
    <col min="1" max="1" width="108.85546875" customWidth="1"/>
  </cols>
  <sheetData>
    <row r="1" spans="1:14" ht="35.25" x14ac:dyDescent="0.25">
      <c r="A1" s="1" t="s">
        <v>16</v>
      </c>
    </row>
    <row r="2" spans="1:14" x14ac:dyDescent="0.25">
      <c r="A2" s="249" t="s">
        <v>19</v>
      </c>
      <c r="B2" s="249"/>
      <c r="C2" s="249"/>
      <c r="D2" s="249"/>
      <c r="E2" s="249"/>
      <c r="F2" s="249"/>
      <c r="G2" s="250"/>
      <c r="H2" s="250"/>
      <c r="I2" s="250"/>
      <c r="J2" s="250"/>
      <c r="K2" s="250"/>
      <c r="L2" s="250"/>
      <c r="M2" s="250"/>
      <c r="N2" s="250"/>
    </row>
    <row r="3" spans="1:14" x14ac:dyDescent="0.25">
      <c r="A3" s="10"/>
    </row>
    <row r="4" spans="1:14" ht="15.75" x14ac:dyDescent="0.25">
      <c r="A4" s="9" t="s">
        <v>308</v>
      </c>
    </row>
    <row r="5" spans="1:14" ht="15.75" x14ac:dyDescent="0.25">
      <c r="A5" s="9"/>
    </row>
  </sheetData>
  <mergeCells count="1">
    <mergeCell ref="A2:N2"/>
  </mergeCells>
  <hyperlinks>
    <hyperlink ref="A2:N2" location="Summary!A1" display="Summary" xr:uid="{B157A0AB-2452-468A-B559-4A31D40D2D77}"/>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Summary</vt:lpstr>
      <vt:lpstr>Non-Profit Organization</vt:lpstr>
      <vt:lpstr>Core Services Offered</vt:lpstr>
      <vt:lpstr>Lone Star College add programs </vt:lpstr>
      <vt:lpstr>Space Explorers</vt:lpstr>
      <vt:lpstr>Donantion Program</vt:lpstr>
      <vt:lpstr>NASA Facilities w Museums</vt:lpstr>
      <vt:lpstr>Goals</vt:lpstr>
      <vt:lpstr>Market Analysis</vt:lpstr>
      <vt:lpstr>Performance Statement</vt:lpstr>
      <vt:lpstr>Facility Location</vt:lpstr>
      <vt:lpstr>New Const. Facilities Def.</vt:lpstr>
      <vt:lpstr>Existing Cypress Facilities</vt:lpstr>
      <vt:lpstr>Start-Up Financing</vt:lpstr>
      <vt:lpstr>Museum</vt:lpstr>
      <vt:lpstr>Space Station Simulator</vt:lpstr>
      <vt:lpstr>To Do</vt:lpstr>
      <vt:lpstr>Partnerships</vt:lpstr>
      <vt:lpstr>Go-Daddy Web Sites</vt:lpstr>
      <vt:lpstr>Space Training Programs</vt:lpstr>
      <vt:lpstr>Blank</vt:lpstr>
      <vt:lpstr>'NASA Facilities w Museums'!_GoBack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Rogers</dc:creator>
  <cp:lastModifiedBy>George Rogers</cp:lastModifiedBy>
  <cp:lastPrinted>2020-06-30T18:26:38Z</cp:lastPrinted>
  <dcterms:created xsi:type="dcterms:W3CDTF">2020-05-26T22:38:49Z</dcterms:created>
  <dcterms:modified xsi:type="dcterms:W3CDTF">2020-07-14T18:11:17Z</dcterms:modified>
</cp:coreProperties>
</file>